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bggroup-my.sharepoint.com/personal/boris_sukovski_mcc-hvac_com/Documents/Management Systems/Ulrik Requests/"/>
    </mc:Choice>
  </mc:AlternateContent>
  <xr:revisionPtr revIDLastSave="0" documentId="8_{69381A39-B60D-45A2-96E0-A0F24E224377}" xr6:coauthVersionLast="47" xr6:coauthVersionMax="47" xr10:uidLastSave="{00000000-0000-0000-0000-000000000000}"/>
  <bookViews>
    <workbookView xWindow="-103" yWindow="-103" windowWidth="16663" windowHeight="8743" tabRatio="673" xr2:uid="{00000000-000D-0000-FFFF-FFFF00000000}"/>
  </bookViews>
  <sheets>
    <sheet name="Company Info" sheetId="9" r:id="rId1"/>
    <sheet name="PSW" sheetId="8" r:id="rId2"/>
    <sheet name="CP" sheetId="11" r:id="rId3"/>
    <sheet name="PFMEA" sheetId="14" r:id="rId4"/>
    <sheet name="AAR" sheetId="4" r:id="rId5"/>
    <sheet name="PTR" sheetId="5" r:id="rId6"/>
    <sheet name="MTR" sheetId="6" r:id="rId7"/>
    <sheet name="DTR" sheetId="13" r:id="rId8"/>
    <sheet name="PFC" sheetId="15" r:id="rId9"/>
    <sheet name="ECF" sheetId="19" r:id="rId10"/>
    <sheet name="Gage R&amp;R sheet" sheetId="17" r:id="rId11"/>
    <sheet name="Nested Gage R&amp;R sheet" sheetId="18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1Cluster_Main_.Quit">[1]!'[Cluster Main].Quit'</definedName>
    <definedName name="AS">#REF!</definedName>
    <definedName name="BA">#REF!</definedName>
    <definedName name="Blank2">[1]!'[Cluster Main].Quit'</definedName>
    <definedName name="Business_Segment">#REF!</definedName>
    <definedName name="Estimate">'[2]Estimate Standard Deviation'!$B$2</definedName>
    <definedName name="Friedman1" localSheetId="9">OFFSET([3]Friedman!$K$16,0,0,COUNT([3]Friedman!$K$1:$K$65536))</definedName>
    <definedName name="Friedman1" localSheetId="10">OFFSET([3]Friedman!$K$16,0,0,COUNT([3]Friedman!$K$1:$K$65536))</definedName>
    <definedName name="Friedman1" localSheetId="11">OFFSET([3]Friedman!$K$16,0,0,COUNT([3]Friedman!$K$1:$K$65536))</definedName>
    <definedName name="Friedman1">OFFSET([3]Friedman!$K$16,0,0,COUNT([3]Friedman!$K:$K))</definedName>
    <definedName name="Friedman10" localSheetId="9">OFFSET([3]Friedman!$T$16,0,0,COUNT([3]Friedman!$T$1:$T$65536))</definedName>
    <definedName name="Friedman10" localSheetId="10">OFFSET([3]Friedman!$T$16,0,0,COUNT([3]Friedman!$T$1:$T$65536))</definedName>
    <definedName name="Friedman10" localSheetId="11">OFFSET([3]Friedman!$T$16,0,0,COUNT([3]Friedman!$T$1:$T$65536))</definedName>
    <definedName name="Friedman10">OFFSET([3]Friedman!$T$16,0,0,COUNT([3]Friedman!$T:$T))</definedName>
    <definedName name="Friedman2" localSheetId="9">OFFSET([3]Friedman!$L$16,0,0,COUNT([3]Friedman!$L$1:$L$65536))</definedName>
    <definedName name="Friedman2" localSheetId="10">OFFSET([3]Friedman!$L$16,0,0,COUNT([3]Friedman!$L$1:$L$65536))</definedName>
    <definedName name="Friedman2" localSheetId="11">OFFSET([3]Friedman!$L$16,0,0,COUNT([3]Friedman!$L$1:$L$65536))</definedName>
    <definedName name="Friedman2">OFFSET([3]Friedman!$L$16,0,0,COUNT([3]Friedman!$L:$L))</definedName>
    <definedName name="Friedman3" localSheetId="9">OFFSET([3]Friedman!$M$16,0,0,COUNT([3]Friedman!$M$1:$M$65536))</definedName>
    <definedName name="Friedman3" localSheetId="10">OFFSET([3]Friedman!$M$16,0,0,COUNT([3]Friedman!$M$1:$M$65536))</definedName>
    <definedName name="Friedman3" localSheetId="11">OFFSET([3]Friedman!$M$16,0,0,COUNT([3]Friedman!$M$1:$M$65536))</definedName>
    <definedName name="Friedman3">OFFSET([3]Friedman!$M$16,0,0,COUNT([3]Friedman!$M:$M))</definedName>
    <definedName name="Friedman4" localSheetId="9">OFFSET([3]Friedman!$N$16,0,0,COUNT([3]Friedman!$N$1:$N$65536))</definedName>
    <definedName name="Friedman4" localSheetId="10">OFFSET([3]Friedman!$N$16,0,0,COUNT([3]Friedman!$N$1:$N$65536))</definedName>
    <definedName name="Friedman4" localSheetId="11">OFFSET([3]Friedman!$N$16,0,0,COUNT([3]Friedman!$N$1:$N$65536))</definedName>
    <definedName name="Friedman4">OFFSET([3]Friedman!$N$16,0,0,COUNT([3]Friedman!$N:$N))</definedName>
    <definedName name="Friedman5" localSheetId="9">OFFSET([3]Friedman!$O$16,0,0,COUNT([3]Friedman!$O$1:$O$65536))</definedName>
    <definedName name="Friedman5" localSheetId="10">OFFSET([3]Friedman!$O$16,0,0,COUNT([3]Friedman!$O$1:$O$65536))</definedName>
    <definedName name="Friedman5" localSheetId="11">OFFSET([3]Friedman!$O$16,0,0,COUNT([3]Friedman!$O$1:$O$65536))</definedName>
    <definedName name="Friedman5">OFFSET([3]Friedman!$O$16,0,0,COUNT([3]Friedman!$O:$O))</definedName>
    <definedName name="Friedman6" localSheetId="9">OFFSET([3]Friedman!$P$16,0,0,COUNT([3]Friedman!$P$1:$P$65536))</definedName>
    <definedName name="Friedman6" localSheetId="10">OFFSET([3]Friedman!$P$16,0,0,COUNT([3]Friedman!$P$1:$P$65536))</definedName>
    <definedName name="Friedman6" localSheetId="11">OFFSET([3]Friedman!$P$16,0,0,COUNT([3]Friedman!$P$1:$P$65536))</definedName>
    <definedName name="Friedman6">OFFSET([3]Friedman!$P$16,0,0,COUNT([3]Friedman!$P:$P))</definedName>
    <definedName name="Friedman7" localSheetId="9">OFFSET([3]Friedman!$Q$16,0,0,COUNT([3]Friedman!$Q$1:$Q$65536))</definedName>
    <definedName name="Friedman7" localSheetId="10">OFFSET([3]Friedman!$Q$16,0,0,COUNT([3]Friedman!$Q$1:$Q$65536))</definedName>
    <definedName name="Friedman7" localSheetId="11">OFFSET([3]Friedman!$Q$16,0,0,COUNT([3]Friedman!$Q$1:$Q$65536))</definedName>
    <definedName name="Friedman7">OFFSET([3]Friedman!$Q$16,0,0,COUNT([3]Friedman!$Q:$Q))</definedName>
    <definedName name="Friedman8" localSheetId="9">OFFSET([3]Friedman!$R$16,0,0,COUNT([3]Friedman!$R$1:$R$65536))</definedName>
    <definedName name="Friedman8" localSheetId="10">OFFSET([3]Friedman!$R$16,0,0,COUNT([3]Friedman!$R$1:$R$65536))</definedName>
    <definedName name="Friedman8" localSheetId="11">OFFSET([3]Friedman!$R$16,0,0,COUNT([3]Friedman!$R$1:$R$65536))</definedName>
    <definedName name="Friedman8">OFFSET([3]Friedman!$R$16,0,0,COUNT([3]Friedman!$R:$R))</definedName>
    <definedName name="Friedman9" localSheetId="9">OFFSET([3]Friedman!$S$16,0,0,COUNT([3]Friedman!$S$1:$S$65536))</definedName>
    <definedName name="Friedman9" localSheetId="10">OFFSET([3]Friedman!$S$16,0,0,COUNT([3]Friedman!$S$1:$S$65536))</definedName>
    <definedName name="Friedman9" localSheetId="11">OFFSET([3]Friedman!$S$16,0,0,COUNT([3]Friedman!$S$1:$S$65536))</definedName>
    <definedName name="Friedman9">OFFSET([3]Friedman!$S$16,0,0,COUNT([3]Friedman!$S:$S))</definedName>
    <definedName name="FriedmanNonBlank1" localSheetId="9">OFFSET([3]Friedman!$K$16,0,0,COUNTA([3]Friedman!$K$1:$K$65536)-1)</definedName>
    <definedName name="FriedmanNonBlank1" localSheetId="10">OFFSET([3]Friedman!$K$16,0,0,COUNTA([3]Friedman!$K$1:$K$65536)-1)</definedName>
    <definedName name="FriedmanNonBlank1" localSheetId="11">OFFSET([3]Friedman!$K$16,0,0,COUNTA([3]Friedman!$K$1:$K$65536)-1)</definedName>
    <definedName name="FriedmanNonBlank1">OFFSET([3]Friedman!$K$16,0,0,COUNTA([3]Friedman!$K:$K)-1)</definedName>
    <definedName name="FriedmanNonBlank10" localSheetId="9">OFFSET([3]Friedman!$T$16,0,0,COUNTA([3]Friedman!$T$1:$T$65536)-1)</definedName>
    <definedName name="FriedmanNonBlank10" localSheetId="10">OFFSET([3]Friedman!$T$16,0,0,COUNTA([3]Friedman!$T$1:$T$65536)-1)</definedName>
    <definedName name="FriedmanNonBlank10" localSheetId="11">OFFSET([3]Friedman!$T$16,0,0,COUNTA([3]Friedman!$T$1:$T$65536)-1)</definedName>
    <definedName name="FriedmanNonBlank10">OFFSET([3]Friedman!$T$16,0,0,COUNTA([3]Friedman!$T:$T)-1)</definedName>
    <definedName name="FriedmanNonBlank2" localSheetId="9">OFFSET([3]Friedman!$L$16,0,0,COUNTA([3]Friedman!$L$1:$L$65536)-1)</definedName>
    <definedName name="FriedmanNonBlank2" localSheetId="10">OFFSET([3]Friedman!$L$16,0,0,COUNTA([3]Friedman!$L$1:$L$65536)-1)</definedName>
    <definedName name="FriedmanNonBlank2" localSheetId="11">OFFSET([3]Friedman!$L$16,0,0,COUNTA([3]Friedman!$L$1:$L$65536)-1)</definedName>
    <definedName name="FriedmanNonBlank2">OFFSET([3]Friedman!$L$16,0,0,COUNTA([3]Friedman!$L:$L)-1)</definedName>
    <definedName name="FriedmanNonBlank3" localSheetId="9">OFFSET([3]Friedman!$M$16,0,0,COUNTA([3]Friedman!$M$1:$M$65536)-2)</definedName>
    <definedName name="FriedmanNonBlank3" localSheetId="10">OFFSET([3]Friedman!$M$16,0,0,COUNTA([3]Friedman!$M$1:$M$65536)-2)</definedName>
    <definedName name="FriedmanNonBlank3" localSheetId="11">OFFSET([3]Friedman!$M$16,0,0,COUNTA([3]Friedman!$M$1:$M$65536)-2)</definedName>
    <definedName name="FriedmanNonBlank3">OFFSET([3]Friedman!$M$16,0,0,COUNTA([3]Friedman!$M:$M)-2)</definedName>
    <definedName name="FriedmanNonBlank4" localSheetId="9">OFFSET([3]Friedman!$N$16,0,0,COUNTA([3]Friedman!$N$1:$N$65536)-1)</definedName>
    <definedName name="FriedmanNonBlank4" localSheetId="10">OFFSET([3]Friedman!$N$16,0,0,COUNTA([3]Friedman!$N$1:$N$65536)-1)</definedName>
    <definedName name="FriedmanNonBlank4" localSheetId="11">OFFSET([3]Friedman!$N$16,0,0,COUNTA([3]Friedman!$N$1:$N$65536)-1)</definedName>
    <definedName name="FriedmanNonBlank4">OFFSET([3]Friedman!$N$16,0,0,COUNTA([3]Friedman!$N:$N)-1)</definedName>
    <definedName name="FriedmanNonBlank5" localSheetId="9">OFFSET([3]Friedman!$O$16,0,0,COUNTA([3]Friedman!$O$1:$O$65536)-2)</definedName>
    <definedName name="FriedmanNonBlank5" localSheetId="10">OFFSET([3]Friedman!$O$16,0,0,COUNTA([3]Friedman!$O$1:$O$65536)-2)</definedName>
    <definedName name="FriedmanNonBlank5" localSheetId="11">OFFSET([3]Friedman!$O$16,0,0,COUNTA([3]Friedman!$O$1:$O$65536)-2)</definedName>
    <definedName name="FriedmanNonBlank5">OFFSET([3]Friedman!$O$16,0,0,COUNTA([3]Friedman!$O:$O)-2)</definedName>
    <definedName name="FriedmanNonBlank6" localSheetId="9">OFFSET([3]Friedman!$P$16,0,0,COUNTA([3]Friedman!$P$1:$P$65536)-1)</definedName>
    <definedName name="FriedmanNonBlank6" localSheetId="10">OFFSET([3]Friedman!$P$16,0,0,COUNTA([3]Friedman!$P$1:$P$65536)-1)</definedName>
    <definedName name="FriedmanNonBlank6" localSheetId="11">OFFSET([3]Friedman!$P$16,0,0,COUNTA([3]Friedman!$P$1:$P$65536)-1)</definedName>
    <definedName name="FriedmanNonBlank6">OFFSET([3]Friedman!$P$16,0,0,COUNTA([3]Friedman!$P:$P)-1)</definedName>
    <definedName name="FriedmanNonBlank7" localSheetId="9">OFFSET([3]Friedman!$Q$16,0,0,COUNTA([3]Friedman!$Q$1:$Q$65536)-1)</definedName>
    <definedName name="FriedmanNonBlank7" localSheetId="10">OFFSET([3]Friedman!$Q$16,0,0,COUNTA([3]Friedman!$Q$1:$Q$65536)-1)</definedName>
    <definedName name="FriedmanNonBlank7" localSheetId="11">OFFSET([3]Friedman!$Q$16,0,0,COUNTA([3]Friedman!$Q$1:$Q$65536)-1)</definedName>
    <definedName name="FriedmanNonBlank7">OFFSET([3]Friedman!$Q$16,0,0,COUNTA([3]Friedman!$Q:$Q)-1)</definedName>
    <definedName name="FriedmanNonBlank8" localSheetId="9">OFFSET([3]Friedman!$R$16,0,0,COUNTA([3]Friedman!$R$1:$R$65536)-1)</definedName>
    <definedName name="FriedmanNonBlank8" localSheetId="10">OFFSET([3]Friedman!$R$16,0,0,COUNTA([3]Friedman!$R$1:$R$65536)-1)</definedName>
    <definedName name="FriedmanNonBlank8" localSheetId="11">OFFSET([3]Friedman!$R$16,0,0,COUNTA([3]Friedman!$R$1:$R$65536)-1)</definedName>
    <definedName name="FriedmanNonBlank8">OFFSET([3]Friedman!$R$16,0,0,COUNTA([3]Friedman!$R:$R)-1)</definedName>
    <definedName name="FriedmanNonBlank9" localSheetId="9">OFFSET([3]Friedman!$S$16,0,0,COUNTA([3]Friedman!$S$1:$S$65536)-1)</definedName>
    <definedName name="FriedmanNonBlank9" localSheetId="10">OFFSET([3]Friedman!$S$16,0,0,COUNTA([3]Friedman!$S$1:$S$65536)-1)</definedName>
    <definedName name="FriedmanNonBlank9" localSheetId="11">OFFSET([3]Friedman!$S$16,0,0,COUNTA([3]Friedman!$S$1:$S$65536)-1)</definedName>
    <definedName name="FriedmanNonBlank9">OFFSET([3]Friedman!$S$16,0,0,COUNTA([3]Friedman!$S:$S)-1)</definedName>
    <definedName name="Home" localSheetId="9">#REF!</definedName>
    <definedName name="Home" localSheetId="10">#REF!</definedName>
    <definedName name="Home" localSheetId="11">#REF!</definedName>
    <definedName name="Home">#REF!</definedName>
    <definedName name="HTML_CodePage" hidden="1">1252</definedName>
    <definedName name="HTML_Control" localSheetId="9" hidden="1">{"'Ctrl Plan'!$A$2:$M$23"}</definedName>
    <definedName name="HTML_Control" localSheetId="10" hidden="1">{"'Ctrl Plan'!$A$2:$M$23"}</definedName>
    <definedName name="HTML_Control" localSheetId="11" hidden="1">{"'Ctrl Plan'!$A$2:$M$23"}</definedName>
    <definedName name="HTML_Control" hidden="1">{"'Ctrl Plan'!$A$2:$M$23"}</definedName>
    <definedName name="HTML_Description" hidden="1">""</definedName>
    <definedName name="HTML_Email" hidden="1">""</definedName>
    <definedName name="HTML_Header" hidden="1">"Ctrl Plan"</definedName>
    <definedName name="HTML_LastUpdate" hidden="1">"05/03/2004"</definedName>
    <definedName name="HTML_LineAfter" hidden="1">FALSE</definedName>
    <definedName name="HTML_LineBefore" hidden="1">FALSE</definedName>
    <definedName name="HTML_Name" hidden="1">"Randall Hein"</definedName>
    <definedName name="HTML_OBDlg2" hidden="1">TRUE</definedName>
    <definedName name="HTML_OBDlg4" hidden="1">TRUE</definedName>
    <definedName name="HTML_OS" hidden="1">0</definedName>
    <definedName name="HTML_PathFile" hidden="1">"U:\Hein, Randy\0 Projects-Misc\0-FMEA-NEW PPAP\MyHTML.htm"</definedName>
    <definedName name="HTML_Title" hidden="1">"G-FM100-A-Fitting-Machined-5-3-04"</definedName>
    <definedName name="KruskalWallis1" localSheetId="9">OFFSET([3]KruskalWallis!$K$16,0,0,COUNT([3]KruskalWallis!$K$1:$K$65536))</definedName>
    <definedName name="KruskalWallis1" localSheetId="10">OFFSET([3]KruskalWallis!$K$16,0,0,COUNT([3]KruskalWallis!$K$1:$K$65536))</definedName>
    <definedName name="KruskalWallis1" localSheetId="11">OFFSET([3]KruskalWallis!$K$16,0,0,COUNT([3]KruskalWallis!$K$1:$K$65536))</definedName>
    <definedName name="KruskalWallis1">OFFSET([3]KruskalWallis!$K$16,0,0,COUNT([3]KruskalWallis!$K:$K))</definedName>
    <definedName name="KruskalWallis10" localSheetId="9">OFFSET([3]KruskalWallis!$T$16,0,0,COUNT([3]KruskalWallis!$T$1:$T$65536))</definedName>
    <definedName name="KruskalWallis10" localSheetId="10">OFFSET([3]KruskalWallis!$T$16,0,0,COUNT([3]KruskalWallis!$T$1:$T$65536))</definedName>
    <definedName name="KruskalWallis10" localSheetId="11">OFFSET([3]KruskalWallis!$T$16,0,0,COUNT([3]KruskalWallis!$T$1:$T$65536))</definedName>
    <definedName name="KruskalWallis10">OFFSET([3]KruskalWallis!$T$16,0,0,COUNT([3]KruskalWallis!$T:$T))</definedName>
    <definedName name="KruskalWallis2" localSheetId="9">OFFSET([3]KruskalWallis!$L$16,0,0,COUNT([3]KruskalWallis!$L$1:$L$65536))</definedName>
    <definedName name="KruskalWallis2" localSheetId="10">OFFSET([3]KruskalWallis!$L$16,0,0,COUNT([3]KruskalWallis!$L$1:$L$65536))</definedName>
    <definedName name="KruskalWallis2" localSheetId="11">OFFSET([3]KruskalWallis!$L$16,0,0,COUNT([3]KruskalWallis!$L$1:$L$65536))</definedName>
    <definedName name="KruskalWallis2">OFFSET([3]KruskalWallis!$L$16,0,0,COUNT([3]KruskalWallis!$L:$L))</definedName>
    <definedName name="KruskalWallis3" localSheetId="9">OFFSET([3]KruskalWallis!$M$16,0,0,COUNT([3]KruskalWallis!$M$1:$M$65536))</definedName>
    <definedName name="KruskalWallis3" localSheetId="10">OFFSET([3]KruskalWallis!$M$16,0,0,COUNT([3]KruskalWallis!$M$1:$M$65536))</definedName>
    <definedName name="KruskalWallis3" localSheetId="11">OFFSET([3]KruskalWallis!$M$16,0,0,COUNT([3]KruskalWallis!$M$1:$M$65536))</definedName>
    <definedName name="KruskalWallis3">OFFSET([3]KruskalWallis!$M$16,0,0,COUNT([3]KruskalWallis!$M:$M))</definedName>
    <definedName name="KruskalWallis4" localSheetId="9">OFFSET([3]KruskalWallis!$N$16,0,0,COUNT([3]KruskalWallis!$N$1:$N$65536))</definedName>
    <definedName name="KruskalWallis4" localSheetId="10">OFFSET([3]KruskalWallis!$N$16,0,0,COUNT([3]KruskalWallis!$N$1:$N$65536))</definedName>
    <definedName name="KruskalWallis4" localSheetId="11">OFFSET([3]KruskalWallis!$N$16,0,0,COUNT([3]KruskalWallis!$N$1:$N$65536))</definedName>
    <definedName name="KruskalWallis4">OFFSET([3]KruskalWallis!$N$16,0,0,COUNT([3]KruskalWallis!$N:$N))</definedName>
    <definedName name="KruskalWallis5" localSheetId="9">OFFSET([3]KruskalWallis!$O$16,0,0,COUNT([3]KruskalWallis!$O$1:$O$65536))</definedName>
    <definedName name="KruskalWallis5" localSheetId="10">OFFSET([3]KruskalWallis!$O$16,0,0,COUNT([3]KruskalWallis!$O$1:$O$65536))</definedName>
    <definedName name="KruskalWallis5" localSheetId="11">OFFSET([3]KruskalWallis!$O$16,0,0,COUNT([3]KruskalWallis!$O$1:$O$65536))</definedName>
    <definedName name="KruskalWallis5">OFFSET([3]KruskalWallis!$O$16,0,0,COUNT([3]KruskalWallis!$O:$O))</definedName>
    <definedName name="KruskalWallis6" localSheetId="9">OFFSET([3]KruskalWallis!$P$16,0,0,COUNT([3]KruskalWallis!$P$1:$P$65536))</definedName>
    <definedName name="KruskalWallis6" localSheetId="10">OFFSET([3]KruskalWallis!$P$16,0,0,COUNT([3]KruskalWallis!$P$1:$P$65536))</definedName>
    <definedName name="KruskalWallis6" localSheetId="11">OFFSET([3]KruskalWallis!$P$16,0,0,COUNT([3]KruskalWallis!$P$1:$P$65536))</definedName>
    <definedName name="KruskalWallis6">OFFSET([3]KruskalWallis!$P$16,0,0,COUNT([3]KruskalWallis!$P:$P))</definedName>
    <definedName name="KruskalWallis7" localSheetId="9">OFFSET([3]KruskalWallis!$Q$16,0,0,COUNT([3]KruskalWallis!$Q$1:$Q$65536))</definedName>
    <definedName name="KruskalWallis7" localSheetId="10">OFFSET([3]KruskalWallis!$Q$16,0,0,COUNT([3]KruskalWallis!$Q$1:$Q$65536))</definedName>
    <definedName name="KruskalWallis7" localSheetId="11">OFFSET([3]KruskalWallis!$Q$16,0,0,COUNT([3]KruskalWallis!$Q$1:$Q$65536))</definedName>
    <definedName name="KruskalWallis7">OFFSET([3]KruskalWallis!$Q$16,0,0,COUNT([3]KruskalWallis!$Q:$Q))</definedName>
    <definedName name="KruskalWallis8" localSheetId="9">OFFSET([3]KruskalWallis!$R$16,0,0,COUNT([3]KruskalWallis!$R$1:$R$65536))</definedName>
    <definedName name="KruskalWallis8" localSheetId="10">OFFSET([3]KruskalWallis!$R$16,0,0,COUNT([3]KruskalWallis!$R$1:$R$65536))</definedName>
    <definedName name="KruskalWallis8" localSheetId="11">OFFSET([3]KruskalWallis!$R$16,0,0,COUNT([3]KruskalWallis!$R$1:$R$65536))</definedName>
    <definedName name="KruskalWallis8">OFFSET([3]KruskalWallis!$R$16,0,0,COUNT([3]KruskalWallis!$R:$R))</definedName>
    <definedName name="KruskalWallis9" localSheetId="9">OFFSET([3]KruskalWallis!$S$16,0,0,COUNT([3]KruskalWallis!$S$1:$S$65536))</definedName>
    <definedName name="KruskalWallis9" localSheetId="10">OFFSET([3]KruskalWallis!$S$16,0,0,COUNT([3]KruskalWallis!$S$1:$S$65536))</definedName>
    <definedName name="KruskalWallis9" localSheetId="11">OFFSET([3]KruskalWallis!$S$16,0,0,COUNT([3]KruskalWallis!$S$1:$S$65536))</definedName>
    <definedName name="KruskalWallis9">OFFSET([3]KruskalWallis!$S$16,0,0,COUNT([3]KruskalWallis!$S:$S))</definedName>
    <definedName name="KruskalWallisNonBlank1" localSheetId="9">OFFSET([3]KruskalWallis!$K$16,0,0,COUNTA([3]KruskalWallis!$K$1:$K$65536)-1)</definedName>
    <definedName name="KruskalWallisNonBlank1" localSheetId="10">OFFSET([3]KruskalWallis!$K$16,0,0,COUNTA([3]KruskalWallis!$K$1:$K$65536)-1)</definedName>
    <definedName name="KruskalWallisNonBlank1" localSheetId="11">OFFSET([3]KruskalWallis!$K$16,0,0,COUNTA([3]KruskalWallis!$K$1:$K$65536)-1)</definedName>
    <definedName name="KruskalWallisNonBlank1">OFFSET([3]KruskalWallis!$K$16,0,0,COUNTA([3]KruskalWallis!$K:$K)-1)</definedName>
    <definedName name="KruskalWallisNonBlank10" localSheetId="9">OFFSET([3]KruskalWallis!$T$16,0,0,COUNTA([3]KruskalWallis!$T$1:$T$65536)-1)</definedName>
    <definedName name="KruskalWallisNonBlank10" localSheetId="10">OFFSET([3]KruskalWallis!$T$16,0,0,COUNTA([3]KruskalWallis!$T$1:$T$65536)-1)</definedName>
    <definedName name="KruskalWallisNonBlank10" localSheetId="11">OFFSET([3]KruskalWallis!$T$16,0,0,COUNTA([3]KruskalWallis!$T$1:$T$65536)-1)</definedName>
    <definedName name="KruskalWallisNonBlank10">OFFSET([3]KruskalWallis!$T$16,0,0,COUNTA([3]KruskalWallis!$T:$T)-1)</definedName>
    <definedName name="KruskalWallisNonBlank2" localSheetId="9">OFFSET([3]KruskalWallis!$L$16,0,0,COUNTA([3]KruskalWallis!$L$1:$L$65536)-1)</definedName>
    <definedName name="KruskalWallisNonBlank2" localSheetId="10">OFFSET([3]KruskalWallis!$L$16,0,0,COUNTA([3]KruskalWallis!$L$1:$L$65536)-1)</definedName>
    <definedName name="KruskalWallisNonBlank2" localSheetId="11">OFFSET([3]KruskalWallis!$L$16,0,0,COUNTA([3]KruskalWallis!$L$1:$L$65536)-1)</definedName>
    <definedName name="KruskalWallisNonBlank2">OFFSET([3]KruskalWallis!$L$16,0,0,COUNTA([3]KruskalWallis!$L:$L)-1)</definedName>
    <definedName name="KruskalWallisNonBlank3" localSheetId="9">OFFSET([3]KruskalWallis!$M$16,0,0,COUNTA([3]KruskalWallis!$M$1:$M$65536)-2)</definedName>
    <definedName name="KruskalWallisNonBlank3" localSheetId="10">OFFSET([3]KruskalWallis!$M$16,0,0,COUNTA([3]KruskalWallis!$M$1:$M$65536)-2)</definedName>
    <definedName name="KruskalWallisNonBlank3" localSheetId="11">OFFSET([3]KruskalWallis!$M$16,0,0,COUNTA([3]KruskalWallis!$M$1:$M$65536)-2)</definedName>
    <definedName name="KruskalWallisNonBlank3">OFFSET([3]KruskalWallis!$M$16,0,0,COUNTA([3]KruskalWallis!$M:$M)-2)</definedName>
    <definedName name="KruskalWallisNonBlank4" localSheetId="9">OFFSET([3]KruskalWallis!$N$16,0,0,COUNTA([3]KruskalWallis!$N$1:$N$65536)-1)</definedName>
    <definedName name="KruskalWallisNonBlank4" localSheetId="10">OFFSET([3]KruskalWallis!$N$16,0,0,COUNTA([3]KruskalWallis!$N$1:$N$65536)-1)</definedName>
    <definedName name="KruskalWallisNonBlank4" localSheetId="11">OFFSET([3]KruskalWallis!$N$16,0,0,COUNTA([3]KruskalWallis!$N$1:$N$65536)-1)</definedName>
    <definedName name="KruskalWallisNonBlank4">OFFSET([3]KruskalWallis!$N$16,0,0,COUNTA([3]KruskalWallis!$N:$N)-1)</definedName>
    <definedName name="KruskalWallisNonBlank5" localSheetId="9">OFFSET([3]KruskalWallis!$O$16,0,0,COUNTA([3]KruskalWallis!$O$1:$O$65536)-2)</definedName>
    <definedName name="KruskalWallisNonBlank5" localSheetId="10">OFFSET([3]KruskalWallis!$O$16,0,0,COUNTA([3]KruskalWallis!$O$1:$O$65536)-2)</definedName>
    <definedName name="KruskalWallisNonBlank5" localSheetId="11">OFFSET([3]KruskalWallis!$O$16,0,0,COUNTA([3]KruskalWallis!$O$1:$O$65536)-2)</definedName>
    <definedName name="KruskalWallisNonBlank5">OFFSET([3]KruskalWallis!$O$16,0,0,COUNTA([3]KruskalWallis!$O:$O)-2)</definedName>
    <definedName name="KruskalWallisNonBlank6" localSheetId="9">OFFSET([3]KruskalWallis!$P$16,0,0,COUNTA([3]KruskalWallis!$P$1:$P$65536)-1)</definedName>
    <definedName name="KruskalWallisNonBlank6" localSheetId="10">OFFSET([3]KruskalWallis!$P$16,0,0,COUNTA([3]KruskalWallis!$P$1:$P$65536)-1)</definedName>
    <definedName name="KruskalWallisNonBlank6" localSheetId="11">OFFSET([3]KruskalWallis!$P$16,0,0,COUNTA([3]KruskalWallis!$P$1:$P$65536)-1)</definedName>
    <definedName name="KruskalWallisNonBlank6">OFFSET([3]KruskalWallis!$P$16,0,0,COUNTA([3]KruskalWallis!$P:$P)-1)</definedName>
    <definedName name="KruskalWallisNonBlank7" localSheetId="9">OFFSET([3]KruskalWallis!$Q$16,0,0,COUNTA([3]KruskalWallis!$Q$1:$Q$65536)-1)</definedName>
    <definedName name="KruskalWallisNonBlank7" localSheetId="10">OFFSET([3]KruskalWallis!$Q$16,0,0,COUNTA([3]KruskalWallis!$Q$1:$Q$65536)-1)</definedName>
    <definedName name="KruskalWallisNonBlank7" localSheetId="11">OFFSET([3]KruskalWallis!$Q$16,0,0,COUNTA([3]KruskalWallis!$Q$1:$Q$65536)-1)</definedName>
    <definedName name="KruskalWallisNonBlank7">OFFSET([3]KruskalWallis!$Q$16,0,0,COUNTA([3]KruskalWallis!$Q:$Q)-1)</definedName>
    <definedName name="KruskalWallisNonBlank8" localSheetId="9">OFFSET([3]KruskalWallis!$R$16,0,0,COUNTA([3]KruskalWallis!$R$1:$R$65536)-1)</definedName>
    <definedName name="KruskalWallisNonBlank8" localSheetId="10">OFFSET([3]KruskalWallis!$R$16,0,0,COUNTA([3]KruskalWallis!$R$1:$R$65536)-1)</definedName>
    <definedName name="KruskalWallisNonBlank8" localSheetId="11">OFFSET([3]KruskalWallis!$R$16,0,0,COUNTA([3]KruskalWallis!$R$1:$R$65536)-1)</definedName>
    <definedName name="KruskalWallisNonBlank8">OFFSET([3]KruskalWallis!$R$16,0,0,COUNTA([3]KruskalWallis!$R:$R)-1)</definedName>
    <definedName name="KruskalWallisNonBlank9" localSheetId="9">OFFSET([3]KruskalWallis!$S$16,0,0,COUNTA([3]KruskalWallis!$S$1:$S$65536)-1)</definedName>
    <definedName name="KruskalWallisNonBlank9" localSheetId="10">OFFSET([3]KruskalWallis!$S$16,0,0,COUNTA([3]KruskalWallis!$S$1:$S$65536)-1)</definedName>
    <definedName name="KruskalWallisNonBlank9" localSheetId="11">OFFSET([3]KruskalWallis!$S$16,0,0,COUNTA([3]KruskalWallis!$S$1:$S$65536)-1)</definedName>
    <definedName name="KruskalWallisNonBlank9">OFFSET([3]KruskalWallis!$S$16,0,0,COUNTA([3]KruskalWallis!$S:$S)-1)</definedName>
    <definedName name="LCLr" localSheetId="9">OFFSET(#REF!,0,0,,COUNT(#REF!))</definedName>
    <definedName name="LCLr" localSheetId="10">OFFSET(#REF!,0,0,,COUNT(#REF!))</definedName>
    <definedName name="LCLr" localSheetId="11">OFFSET(#REF!,0,0,,COUNT(#REF!))</definedName>
    <definedName name="LCLr">OFFSET(#REF!,0,0,,COUNT(#REF!))</definedName>
    <definedName name="LCLx" localSheetId="9">OFFSET(#REF!,0,0,,COUNT(#REF!))</definedName>
    <definedName name="LCLx" localSheetId="10">OFFSET(#REF!,0,0,,COUNT(#REF!))</definedName>
    <definedName name="LCLx" localSheetId="11">OFFSET(#REF!,0,0,,COUNT(#REF!))</definedName>
    <definedName name="LCLx">OFFSET(#REF!,0,0,,COUNT(#REF!))</definedName>
    <definedName name="LSL">OFFSET('[2]Behind the scenes'!$E$89,'[2]Behind the scenes'!$L$88,0,'[2]Behind the scenes'!$L$90)</definedName>
    <definedName name="MannWhitney1" localSheetId="9">OFFSET([3]MannWhitney!$K$16,0,0,COUNT([3]MannWhitney!$K$1:$K$65536))</definedName>
    <definedName name="MannWhitney1" localSheetId="10">OFFSET([3]MannWhitney!$K$16,0,0,COUNT([3]MannWhitney!$K$1:$K$65536))</definedName>
    <definedName name="MannWhitney1" localSheetId="11">OFFSET([3]MannWhitney!$K$16,0,0,COUNT([3]MannWhitney!$K$1:$K$65536))</definedName>
    <definedName name="MannWhitney1">OFFSET([3]MannWhitney!$K$16,0,0,COUNT([3]MannWhitney!$K:$K))</definedName>
    <definedName name="MannWhitney2" localSheetId="9">OFFSET([3]MannWhitney!$L$16,0,0,COUNT([3]MannWhitney!$L$1:$L$65536))</definedName>
    <definedName name="MannWhitney2" localSheetId="10">OFFSET([3]MannWhitney!$L$16,0,0,COUNT([3]MannWhitney!$L$1:$L$65536))</definedName>
    <definedName name="MannWhitney2" localSheetId="11">OFFSET([3]MannWhitney!$L$16,0,0,COUNT([3]MannWhitney!$L$1:$L$65536))</definedName>
    <definedName name="MannWhitney2">OFFSET([3]MannWhitney!$L$16,0,0,COUNT([3]MannWhitney!$L:$L))</definedName>
    <definedName name="MannWhitneyNonBlank1" localSheetId="9">OFFSET([3]MannWhitney!$K$16,0,0,COUNTA([3]MannWhitney!$K$1:$K$65536)-1)</definedName>
    <definedName name="MannWhitneyNonBlank1" localSheetId="10">OFFSET([3]MannWhitney!$K$16,0,0,COUNTA([3]MannWhitney!$K$1:$K$65536)-1)</definedName>
    <definedName name="MannWhitneyNonBlank1" localSheetId="11">OFFSET([3]MannWhitney!$K$16,0,0,COUNTA([3]MannWhitney!$K$1:$K$65536)-1)</definedName>
    <definedName name="MannWhitneyNonBlank1">OFFSET([3]MannWhitney!$K$16,0,0,COUNTA([3]MannWhitney!$K:$K)-1)</definedName>
    <definedName name="MannWhitneyNonBlank2" localSheetId="9">OFFSET([3]MannWhitney!$L$16,0,0,COUNTA([3]MannWhitney!$L$1:$L$65536)-1)</definedName>
    <definedName name="MannWhitneyNonBlank2" localSheetId="10">OFFSET([3]MannWhitney!$L$16,0,0,COUNTA([3]MannWhitney!$L$1:$L$65536)-1)</definedName>
    <definedName name="MannWhitneyNonBlank2" localSheetId="11">OFFSET([3]MannWhitney!$L$16,0,0,COUNTA([3]MannWhitney!$L$1:$L$65536)-1)</definedName>
    <definedName name="MannWhitneyNonBlank2">OFFSET([3]MannWhitney!$L$16,0,0,COUNTA([3]MannWhitney!$L:$L)-1)</definedName>
    <definedName name="myrange">'[4]Design FMEA (2)'!#REF!</definedName>
    <definedName name="Normal">OFFSET('[2]Behind the scenes'!$B$89,'[2]Behind the scenes'!$L$88,0,'[2]Behind the scenes'!$L$90)</definedName>
    <definedName name="OneSampSignData" localSheetId="9">OFFSET([3]OneSampleSignTest!$K$16,0,0,COUNT([3]OneSampleSignTest!$K$1:$K$65536))</definedName>
    <definedName name="OneSampSignData" localSheetId="10">OFFSET([3]OneSampleSignTest!$K$16,0,0,COUNT([3]OneSampleSignTest!$K$1:$K$65536))</definedName>
    <definedName name="OneSampSignData" localSheetId="11">OFFSET([3]OneSampleSignTest!$K$16,0,0,COUNT([3]OneSampleSignTest!$K$1:$K$65536))</definedName>
    <definedName name="OneSampSignData">OFFSET([3]OneSampleSignTest!$K$16,0,0,COUNT([3]OneSampleSignTest!$K:$K))</definedName>
    <definedName name="OneSampSignDataNonBlank" localSheetId="9">OFFSET([3]OneSampleSignTest!$K$16,0,0,COUNTA([3]OneSampleSignTest!$K$1:$K$65536)-1)</definedName>
    <definedName name="OneSampSignDataNonBlank" localSheetId="10">OFFSET([3]OneSampleSignTest!$K$16,0,0,COUNTA([3]OneSampleSignTest!$K$1:$K$65536)-1)</definedName>
    <definedName name="OneSampSignDataNonBlank" localSheetId="11">OFFSET([3]OneSampleSignTest!$K$16,0,0,COUNTA([3]OneSampleSignTest!$K$1:$K$65536)-1)</definedName>
    <definedName name="OneSampSignDataNonBlank">OFFSET([3]OneSampleSignTest!$K$16,0,0,COUNTA([3]OneSampleSignTest!$K:$K)-1)</definedName>
    <definedName name="OneSampWilcoxon" localSheetId="9">OFFSET([3]OneSampleWilcoxon!$K$16,0,0,COUNT([3]OneSampleWilcoxon!$K$1:$K$65536))</definedName>
    <definedName name="OneSampWilcoxon" localSheetId="10">OFFSET([3]OneSampleWilcoxon!$K$16,0,0,COUNT([3]OneSampleWilcoxon!$K$1:$K$65536))</definedName>
    <definedName name="OneSampWilcoxon" localSheetId="11">OFFSET([3]OneSampleWilcoxon!$K$16,0,0,COUNT([3]OneSampleWilcoxon!$K$1:$K$65536))</definedName>
    <definedName name="OneSampWilcoxon">OFFSET([3]OneSampleWilcoxon!$K$16,0,0,COUNT([3]OneSampleWilcoxon!$K:$K))</definedName>
    <definedName name="OneSampWilcoxonNonBlank" localSheetId="9">OFFSET([3]OneSampleWilcoxon!$K$16,0,0,COUNTA([3]OneSampleWilcoxon!$K$1:$K$65536)-1)</definedName>
    <definedName name="OneSampWilcoxonNonBlank" localSheetId="10">OFFSET([3]OneSampleWilcoxon!$K$16,0,0,COUNTA([3]OneSampleWilcoxon!$K$1:$K$65536)-1)</definedName>
    <definedName name="OneSampWilcoxonNonBlank" localSheetId="11">OFFSET([3]OneSampleWilcoxon!$K$16,0,0,COUNTA([3]OneSampleWilcoxon!$K$1:$K$65536)-1)</definedName>
    <definedName name="OneSampWilcoxonNonBlank">OFFSET([3]OneSampleWilcoxon!$K$16,0,0,COUNTA([3]OneSampleWilcoxon!$K:$K)-1)</definedName>
    <definedName name="PairedSignData1" localSheetId="9">OFFSET([3]PairedSamplesSignTest!$K$16,0,0,COUNT([3]PairedSamplesSignTest!$K$1:$K$65536))</definedName>
    <definedName name="PairedSignData1" localSheetId="10">OFFSET([3]PairedSamplesSignTest!$K$16,0,0,COUNT([3]PairedSamplesSignTest!$K$1:$K$65536))</definedName>
    <definedName name="PairedSignData1" localSheetId="11">OFFSET([3]PairedSamplesSignTest!$K$16,0,0,COUNT([3]PairedSamplesSignTest!$K$1:$K$65536))</definedName>
    <definedName name="PairedSignData1">OFFSET([3]PairedSamplesSignTest!$K$16,0,0,COUNT([3]PairedSamplesSignTest!$K:$K))</definedName>
    <definedName name="PairedSignData2" localSheetId="9">OFFSET([3]PairedSamplesSignTest!$L$16,0,0,COUNT([3]PairedSamplesSignTest!$L$1:$L$65536))</definedName>
    <definedName name="PairedSignData2" localSheetId="10">OFFSET([3]PairedSamplesSignTest!$L$16,0,0,COUNT([3]PairedSamplesSignTest!$L$1:$L$65536))</definedName>
    <definedName name="PairedSignData2" localSheetId="11">OFFSET([3]PairedSamplesSignTest!$L$16,0,0,COUNT([3]PairedSamplesSignTest!$L$1:$L$65536))</definedName>
    <definedName name="PairedSignData2">OFFSET([3]PairedSamplesSignTest!$L$16,0,0,COUNT([3]PairedSamplesSignTest!$L:$L))</definedName>
    <definedName name="PairedSignDataNonBlank1" localSheetId="9">OFFSET([3]PairedSamplesSignTest!$K$16,0,0,COUNTA([3]PairedSamplesSignTest!$K$1:$K$65536)-1)</definedName>
    <definedName name="PairedSignDataNonBlank1" localSheetId="10">OFFSET([3]PairedSamplesSignTest!$K$16,0,0,COUNTA([3]PairedSamplesSignTest!$K$1:$K$65536)-1)</definedName>
    <definedName name="PairedSignDataNonBlank1" localSheetId="11">OFFSET([3]PairedSamplesSignTest!$K$16,0,0,COUNTA([3]PairedSamplesSignTest!$K$1:$K$65536)-1)</definedName>
    <definedName name="PairedSignDataNonBlank1">OFFSET([3]PairedSamplesSignTest!$K$16,0,0,COUNTA([3]PairedSamplesSignTest!$K:$K)-1)</definedName>
    <definedName name="PairedSignDataNonBlank2" localSheetId="9">OFFSET([3]PairedSamplesSignTest!$L$16,0,0,COUNTA([3]PairedSamplesSignTest!$L$1:$L$65536)-1)</definedName>
    <definedName name="PairedSignDataNonBlank2" localSheetId="10">OFFSET([3]PairedSamplesSignTest!$L$16,0,0,COUNTA([3]PairedSamplesSignTest!$L$1:$L$65536)-1)</definedName>
    <definedName name="PairedSignDataNonBlank2" localSheetId="11">OFFSET([3]PairedSamplesSignTest!$L$16,0,0,COUNTA([3]PairedSamplesSignTest!$L$1:$L$65536)-1)</definedName>
    <definedName name="PairedSignDataNonBlank2">OFFSET([3]PairedSamplesSignTest!$L$16,0,0,COUNTA([3]PairedSamplesSignTest!$L:$L)-1)</definedName>
    <definedName name="PairedWilcoxon1" localSheetId="9">OFFSET([3]PairedSamplesWilcoxon!$K$16,0,0,COUNT([3]PairedSamplesWilcoxon!$K$1:$K$65536))</definedName>
    <definedName name="PairedWilcoxon1" localSheetId="10">OFFSET([3]PairedSamplesWilcoxon!$K$16,0,0,COUNT([3]PairedSamplesWilcoxon!$K$1:$K$65536))</definedName>
    <definedName name="PairedWilcoxon1" localSheetId="11">OFFSET([3]PairedSamplesWilcoxon!$K$16,0,0,COUNT([3]PairedSamplesWilcoxon!$K$1:$K$65536))</definedName>
    <definedName name="PairedWilcoxon1">OFFSET([3]PairedSamplesWilcoxon!$K$16,0,0,COUNT([3]PairedSamplesWilcoxon!$K:$K))</definedName>
    <definedName name="PairedWilcoxon2" localSheetId="9">OFFSET([3]PairedSamplesWilcoxon!$L$16,0,0,COUNT([3]PairedSamplesWilcoxon!$L$1:$L$65536))</definedName>
    <definedName name="PairedWilcoxon2" localSheetId="10">OFFSET([3]PairedSamplesWilcoxon!$L$16,0,0,COUNT([3]PairedSamplesWilcoxon!$L$1:$L$65536))</definedName>
    <definedName name="PairedWilcoxon2" localSheetId="11">OFFSET([3]PairedSamplesWilcoxon!$L$16,0,0,COUNT([3]PairedSamplesWilcoxon!$L$1:$L$65536))</definedName>
    <definedName name="PairedWilcoxon2">OFFSET([3]PairedSamplesWilcoxon!$L$16,0,0,COUNT([3]PairedSamplesWilcoxon!$L:$L))</definedName>
    <definedName name="PairedWilcoxonNonBlank1" localSheetId="9">OFFSET([3]PairedSamplesWilcoxon!$K$16,0,0,COUNTA([3]PairedSamplesWilcoxon!$K$1:$K$65536)-1)</definedName>
    <definedName name="PairedWilcoxonNonBlank1" localSheetId="10">OFFSET([3]PairedSamplesWilcoxon!$K$16,0,0,COUNTA([3]PairedSamplesWilcoxon!$K$1:$K$65536)-1)</definedName>
    <definedName name="PairedWilcoxonNonBlank1" localSheetId="11">OFFSET([3]PairedSamplesWilcoxon!$K$16,0,0,COUNTA([3]PairedSamplesWilcoxon!$K$1:$K$65536)-1)</definedName>
    <definedName name="PairedWilcoxonNonBlank1">OFFSET([3]PairedSamplesWilcoxon!$K$16,0,0,COUNTA([3]PairedSamplesWilcoxon!$K:$K)-1)</definedName>
    <definedName name="PairedWilcoxonNonBlank2" localSheetId="9">OFFSET([3]PairedSamplesWilcoxon!$L$16,0,0,COUNTA([3]PairedSamplesWilcoxon!$L$1:$L$65536)-1)</definedName>
    <definedName name="PairedWilcoxonNonBlank2" localSheetId="10">OFFSET([3]PairedSamplesWilcoxon!$L$16,0,0,COUNTA([3]PairedSamplesWilcoxon!$L$1:$L$65536)-1)</definedName>
    <definedName name="PairedWilcoxonNonBlank2" localSheetId="11">OFFSET([3]PairedSamplesWilcoxon!$L$16,0,0,COUNTA([3]PairedSamplesWilcoxon!$L$1:$L$65536)-1)</definedName>
    <definedName name="PairedWilcoxonNonBlank2">OFFSET([3]PairedSamplesWilcoxon!$L$16,0,0,COUNTA([3]PairedSamplesWilcoxon!$L:$L)-1)</definedName>
    <definedName name="_xlnm.Print_Area" localSheetId="4">AAR!$A$1:$X$38</definedName>
    <definedName name="_xlnm.Print_Area" localSheetId="7">DTR!$A$1:$O$34</definedName>
    <definedName name="_xlnm.Print_Area" localSheetId="6">MTR!$A$1:$O$41</definedName>
    <definedName name="_xlnm.Print_Area" localSheetId="11">'Nested Gage R&amp;R sheet'!$A$1:$L$51</definedName>
    <definedName name="_xlnm.Print_Area" localSheetId="8">PFC!$A$1:$M$55</definedName>
    <definedName name="_xlnm.Print_Area" localSheetId="1">PSW!$A$1:$S$58</definedName>
    <definedName name="_xlnm.Print_Area" localSheetId="5">PTR!$A$1:$O$41</definedName>
    <definedName name="_xlnm.Print_Titles" localSheetId="2">CP!$1:$15</definedName>
    <definedName name="_xlnm.Print_Titles" localSheetId="9">#REF!</definedName>
    <definedName name="_xlnm.Print_Titles" localSheetId="8">PFC!$1:$15</definedName>
    <definedName name="_xlnm.Print_Titles" localSheetId="3">PFMEA!$1:$7</definedName>
    <definedName name="_xlnm.Print_Titles">#REF!</definedName>
    <definedName name="print_titles2">'[5] Common Info Page'!$A$1:$IV$8</definedName>
    <definedName name="print_titles3">'[5] Common Info Page'!$A$1:$IV$8</definedName>
    <definedName name="print_titles4">'[5] Common Info Page'!$A$1:$IV$8</definedName>
    <definedName name="Range" localSheetId="9">OFFSET(#REF!,0,0,,COUNT(#REF!))</definedName>
    <definedName name="Range" localSheetId="10">OFFSET(#REF!,0,0,,COUNT(#REF!))</definedName>
    <definedName name="Range" localSheetId="11">OFFSET(#REF!,0,0,,COUNT(#REF!))</definedName>
    <definedName name="Range">OFFSET(#REF!,0,0,,COUNT(#REF!))</definedName>
    <definedName name="Rbar" localSheetId="9">OFFSET(#REF!,0,0,,COUNT(#REF!))</definedName>
    <definedName name="Rbar" localSheetId="10">OFFSET(#REF!,0,0,,COUNT(#REF!))</definedName>
    <definedName name="Rbar" localSheetId="11">OFFSET(#REF!,0,0,,COUNT(#REF!))</definedName>
    <definedName name="Rbar">OFFSET(#REF!,0,0,,COUNT(#REF!))</definedName>
    <definedName name="RPNlimit" localSheetId="9">#REF!</definedName>
    <definedName name="RPNlimit" localSheetId="10">#REF!</definedName>
    <definedName name="RPNlimit" localSheetId="11">#REF!</definedName>
    <definedName name="RPNlimit">#REF!</definedName>
    <definedName name="Sigma">OFFSET('[2]Behind the scenes'!$H$89,'[2]Behind the scenes'!$L$88,0,'[2]Behind the scenes'!$L$90)</definedName>
    <definedName name="TITLE">'[5] Common Info Page'!$A$1:$IV$8</definedName>
    <definedName name="UCLr" localSheetId="9">OFFSET(#REF!,0,0,,COUNT(#REF!))</definedName>
    <definedName name="UCLr" localSheetId="10">OFFSET(#REF!,0,0,,COUNT(#REF!))</definedName>
    <definedName name="UCLr" localSheetId="11">OFFSET(#REF!,0,0,,COUNT(#REF!))</definedName>
    <definedName name="UCLr">OFFSET(#REF!,0,0,,COUNT(#REF!))</definedName>
    <definedName name="UCLx" localSheetId="9">OFFSET(#REF!,0,0,,COUNT(#REF!))</definedName>
    <definedName name="UCLx" localSheetId="10">OFFSET(#REF!,0,0,,COUNT(#REF!))</definedName>
    <definedName name="UCLx" localSheetId="11">OFFSET(#REF!,0,0,,COUNT(#REF!))</definedName>
    <definedName name="UCLx">OFFSET(#REF!,0,0,,COUNT(#REF!))</definedName>
    <definedName name="USL">OFFSET('[2]Behind the scenes'!$F$89,'[2]Behind the scenes'!$L$88,0,'[2]Behind the scenes'!$L$90)</definedName>
    <definedName name="Xbar" localSheetId="9">OFFSET(#REF!,0,0,,COUNT(#REF!))</definedName>
    <definedName name="Xbar" localSheetId="10">OFFSET(#REF!,0,0,,COUNT(#REF!))</definedName>
    <definedName name="Xbar" localSheetId="11">OFFSET(#REF!,0,0,,COUNT(#REF!))</definedName>
    <definedName name="Xbar">OFFSET(#REF!,0,0,,COUNT(#REF!))</definedName>
    <definedName name="Xbarbar" localSheetId="9">OFFSET(#REF!,0,0,,COUNT(#REF!))</definedName>
    <definedName name="Xbarbar" localSheetId="10">OFFSET(#REF!,0,0,,COUNT(#REF!))</definedName>
    <definedName name="Xbarbar" localSheetId="11">OFFSET(#REF!,0,0,,COUNT(#REF!))</definedName>
    <definedName name="Xbarbar">OFFSET(#REF!,0,0,,COUNT(#REF!))</definedName>
    <definedName name="Xlabels">OFFSET('[2]Behind the scenes'!$A$89,'[2]Behind the scenes'!$L$88,0,'[2]Behind the scenes'!$L$90)</definedName>
    <definedName name="Z_4386EC60_C10A_4757_8A9B_A7E03A340F6B_.wvu.PrintArea" localSheetId="8" hidden="1">PFC!$A$1:$M$55</definedName>
    <definedName name="Z_4386EC60_C10A_4757_8A9B_A7E03A340F6B_.wvu.PrintTitles" localSheetId="8" hidden="1">PFC!$1:$15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" i="8" l="1"/>
  <c r="J5" i="15"/>
  <c r="J4" i="15"/>
  <c r="E5" i="15"/>
  <c r="E4" i="15"/>
  <c r="C10" i="11"/>
  <c r="A10" i="11"/>
  <c r="A8" i="11"/>
  <c r="A6" i="11"/>
  <c r="F47" i="18" l="1"/>
  <c r="I47" i="18" s="1"/>
  <c r="C27" i="18"/>
  <c r="C26" i="18"/>
  <c r="C25" i="18"/>
  <c r="C24" i="18"/>
  <c r="AS18" i="18"/>
  <c r="AP18" i="18"/>
  <c r="AO18" i="18"/>
  <c r="AR18" i="18" s="1"/>
  <c r="AS17" i="18"/>
  <c r="AP17" i="18"/>
  <c r="AO17" i="18"/>
  <c r="AR17" i="18" s="1"/>
  <c r="J17" i="18"/>
  <c r="G17" i="18"/>
  <c r="D17" i="18"/>
  <c r="AO16" i="18"/>
  <c r="AS16" i="18" s="1"/>
  <c r="AO15" i="18"/>
  <c r="AS15" i="18" s="1"/>
  <c r="AO14" i="18"/>
  <c r="AS14" i="18" s="1"/>
  <c r="AO13" i="18"/>
  <c r="AS13" i="18" s="1"/>
  <c r="AO12" i="18"/>
  <c r="AS12" i="18" s="1"/>
  <c r="AO11" i="18"/>
  <c r="AS11" i="18" s="1"/>
  <c r="AO10" i="18"/>
  <c r="AS10" i="18" s="1"/>
  <c r="AO9" i="18"/>
  <c r="AS9" i="18" s="1"/>
  <c r="AO8" i="18"/>
  <c r="AS8" i="18" s="1"/>
  <c r="AO7" i="18"/>
  <c r="AS7" i="18" s="1"/>
  <c r="AM7" i="18"/>
  <c r="D24" i="18" s="1"/>
  <c r="F24" i="18" s="1"/>
  <c r="AS6" i="18"/>
  <c r="AR6" i="18"/>
  <c r="AP6" i="18"/>
  <c r="AO6" i="18"/>
  <c r="AM6" i="18"/>
  <c r="AS5" i="18"/>
  <c r="AR5" i="18"/>
  <c r="AO5" i="18"/>
  <c r="AP5" i="18" s="1"/>
  <c r="AM5" i="18"/>
  <c r="AO4" i="18"/>
  <c r="AP19" i="18" s="1"/>
  <c r="D25" i="18" s="1"/>
  <c r="F25" i="18" s="1"/>
  <c r="AM4" i="18"/>
  <c r="AN1" i="18"/>
  <c r="D47" i="17"/>
  <c r="M22" i="17"/>
  <c r="B26" i="17" s="1"/>
  <c r="I22" i="17"/>
  <c r="B25" i="17" s="1"/>
  <c r="B27" i="17" s="1"/>
  <c r="E25" i="17" s="1"/>
  <c r="M30" i="17" s="1"/>
  <c r="E22" i="17"/>
  <c r="B24" i="17" s="1"/>
  <c r="M21" i="17"/>
  <c r="I21" i="17"/>
  <c r="M24" i="17" s="1"/>
  <c r="E21" i="17"/>
  <c r="M20" i="17"/>
  <c r="I20" i="17"/>
  <c r="E20" i="17"/>
  <c r="M19" i="17"/>
  <c r="I19" i="17"/>
  <c r="E19" i="17"/>
  <c r="M18" i="17"/>
  <c r="I18" i="17"/>
  <c r="E18" i="17"/>
  <c r="M17" i="17"/>
  <c r="I17" i="17"/>
  <c r="E17" i="17"/>
  <c r="M16" i="17"/>
  <c r="I16" i="17"/>
  <c r="E16" i="17"/>
  <c r="M15" i="17"/>
  <c r="I15" i="17"/>
  <c r="E15" i="17"/>
  <c r="M14" i="17"/>
  <c r="I14" i="17"/>
  <c r="E14" i="17"/>
  <c r="M13" i="17"/>
  <c r="I13" i="17"/>
  <c r="E13" i="17"/>
  <c r="M12" i="17"/>
  <c r="I12" i="17"/>
  <c r="E12" i="17"/>
  <c r="M11" i="17"/>
  <c r="I11" i="17"/>
  <c r="E11" i="17"/>
  <c r="AS4" i="18" l="1"/>
  <c r="AS19" i="18"/>
  <c r="D26" i="18" s="1"/>
  <c r="D27" i="18" s="1"/>
  <c r="H24" i="18"/>
  <c r="J24" i="18" s="1"/>
  <c r="C38" i="18"/>
  <c r="F38" i="18" s="1"/>
  <c r="F26" i="18"/>
  <c r="AP7" i="18"/>
  <c r="AP8" i="18"/>
  <c r="AP9" i="18"/>
  <c r="AP10" i="18"/>
  <c r="AP11" i="18"/>
  <c r="AP12" i="18"/>
  <c r="AP13" i="18"/>
  <c r="AP14" i="18"/>
  <c r="AP15" i="18"/>
  <c r="AP16" i="18"/>
  <c r="AP4" i="18"/>
  <c r="AR7" i="18"/>
  <c r="AR8" i="18"/>
  <c r="AR9" i="18"/>
  <c r="AR10" i="18"/>
  <c r="AR11" i="18"/>
  <c r="AR12" i="18"/>
  <c r="AR13" i="18"/>
  <c r="AR14" i="18"/>
  <c r="AR15" i="18"/>
  <c r="AR16" i="18"/>
  <c r="AR4" i="18"/>
  <c r="H34" i="17"/>
  <c r="H33" i="17"/>
  <c r="M25" i="17"/>
  <c r="M26" i="17" s="1"/>
  <c r="A47" i="18" l="1"/>
  <c r="C37" i="18"/>
  <c r="F37" i="18" s="1"/>
  <c r="C36" i="18"/>
  <c r="H25" i="18"/>
  <c r="J25" i="18" s="1"/>
  <c r="F41" i="17"/>
  <c r="F47" i="17" s="1"/>
  <c r="A35" i="17"/>
  <c r="F36" i="18" l="1"/>
  <c r="C35" i="18"/>
  <c r="F50" i="17"/>
  <c r="A51" i="17"/>
  <c r="Q39" i="17"/>
  <c r="Q37" i="17"/>
  <c r="T41" i="17"/>
  <c r="F35" i="18" l="1"/>
  <c r="C39" i="18"/>
  <c r="F39" i="18" s="1"/>
  <c r="Q51" i="17"/>
  <c r="Q50" i="17"/>
  <c r="I50" i="17"/>
  <c r="I37" i="18" l="1"/>
  <c r="I38" i="18"/>
  <c r="I39" i="18"/>
  <c r="I35" i="18"/>
  <c r="I36" i="18"/>
  <c r="N14" i="13" l="1"/>
  <c r="N15" i="13"/>
  <c r="N16" i="13"/>
  <c r="N11" i="13" l="1"/>
  <c r="N12" i="13"/>
  <c r="N13" i="13"/>
  <c r="O23" i="13" l="1"/>
  <c r="N17" i="13" l="1"/>
  <c r="N18" i="13"/>
  <c r="N19" i="13"/>
  <c r="N23" i="13" l="1"/>
  <c r="N24" i="13"/>
  <c r="O17" i="13"/>
  <c r="O18" i="13"/>
  <c r="O19" i="13"/>
  <c r="S30" i="14" l="1"/>
  <c r="L30" i="14"/>
  <c r="S29" i="14"/>
  <c r="L29" i="14"/>
  <c r="S28" i="14"/>
  <c r="L28" i="14"/>
  <c r="S27" i="14"/>
  <c r="L27" i="14"/>
  <c r="S26" i="14"/>
  <c r="L26" i="14"/>
  <c r="S25" i="14"/>
  <c r="L25" i="14"/>
  <c r="S24" i="14"/>
  <c r="L24" i="14"/>
  <c r="S23" i="14"/>
  <c r="L23" i="14"/>
  <c r="S22" i="14"/>
  <c r="L22" i="14"/>
  <c r="S21" i="14"/>
  <c r="L21" i="14"/>
  <c r="S20" i="14"/>
  <c r="L20" i="14"/>
  <c r="S19" i="14"/>
  <c r="L19" i="14"/>
  <c r="S18" i="14"/>
  <c r="L18" i="14"/>
  <c r="S17" i="14"/>
  <c r="L17" i="14"/>
  <c r="S16" i="14"/>
  <c r="L16" i="14"/>
  <c r="S15" i="14"/>
  <c r="L15" i="14"/>
  <c r="S14" i="14"/>
  <c r="L14" i="14"/>
  <c r="S13" i="14"/>
  <c r="L13" i="14"/>
  <c r="S12" i="14"/>
  <c r="L12" i="14"/>
  <c r="S11" i="14"/>
  <c r="L11" i="14"/>
  <c r="S10" i="14"/>
  <c r="L10" i="14"/>
  <c r="S9" i="14"/>
  <c r="L9" i="14"/>
  <c r="S8" i="14"/>
  <c r="L8" i="14"/>
  <c r="C4" i="13" l="1"/>
  <c r="C3" i="13"/>
  <c r="K5" i="13"/>
  <c r="J4" i="13"/>
  <c r="O30" i="13"/>
  <c r="N30" i="13"/>
  <c r="O29" i="13"/>
  <c r="N29" i="13"/>
  <c r="O28" i="13"/>
  <c r="N28" i="13"/>
  <c r="O27" i="13"/>
  <c r="N27" i="13"/>
  <c r="O26" i="13"/>
  <c r="N26" i="13"/>
  <c r="O25" i="13"/>
  <c r="N25" i="13"/>
  <c r="O24" i="13"/>
  <c r="O22" i="13"/>
  <c r="N22" i="13"/>
  <c r="O21" i="13"/>
  <c r="N21" i="13"/>
  <c r="O20" i="13"/>
  <c r="N20" i="13"/>
  <c r="C3" i="6" l="1"/>
  <c r="C4" i="6"/>
  <c r="J4" i="6" l="1"/>
  <c r="J3" i="6"/>
  <c r="K7" i="6" l="1"/>
  <c r="L5" i="6"/>
  <c r="L5" i="5"/>
  <c r="J4" i="5"/>
  <c r="J3" i="5"/>
  <c r="C5" i="5"/>
  <c r="C4" i="5"/>
  <c r="C3" i="5"/>
  <c r="W6" i="4"/>
  <c r="M6" i="4"/>
  <c r="V4" i="4"/>
  <c r="R4" i="4"/>
  <c r="M4" i="4"/>
  <c r="M2" i="4"/>
  <c r="P2" i="4"/>
  <c r="V2" i="4"/>
  <c r="C6" i="4"/>
  <c r="C4" i="4"/>
  <c r="C2" i="4"/>
  <c r="K13" i="8"/>
  <c r="H13" i="8"/>
  <c r="E13" i="8"/>
  <c r="C13" i="8"/>
  <c r="A13" i="8"/>
  <c r="K11" i="8"/>
  <c r="A11" i="8"/>
  <c r="K9" i="8"/>
  <c r="A9" i="8"/>
  <c r="N4" i="8"/>
  <c r="E4" i="8"/>
  <c r="N3" i="8"/>
  <c r="E3" i="8"/>
  <c r="N2" i="8"/>
  <c r="C2" i="8"/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Kaleta</author>
  </authors>
  <commentList>
    <comment ref="C1" authorId="0" shapeId="0" xr:uid="{00000000-0006-0000-0000-000001000000}">
      <text>
        <r>
          <rPr>
            <b/>
            <sz val="9"/>
            <color indexed="10"/>
            <rFont val="Arial Black"/>
            <family val="2"/>
            <charset val="238"/>
          </rPr>
          <t xml:space="preserve">For Ease of Use with the forms, you could enter all relevant information here and then avoid having to retype it.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Kaleta</author>
  </authors>
  <commentList>
    <comment ref="C3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Part Submission Warrant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Original drawing with latest revision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CP = CONTROL PLAN</t>
        </r>
      </text>
    </comment>
    <comment ref="F3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PFMEA = PROCESS FAILURE MODE AND EFFECT ANALYSIS
</t>
        </r>
      </text>
    </comment>
    <comment ref="G3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DFMEA = DESIGN FAILURE MODE AND EFFECT ANALYSIS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AAR = APPEARANCE APPROVAL REPORT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2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PTR = PERFORMANCE TEST RESULTS (any test results as per relevant standard/specification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2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MTR = MATERIAL TEST RESULTS (material cerificate as per relevant standard/specification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2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DTR = DIMENSIONAL TEST RESULTS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2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GR&amp;R = GAGE REPEATABILITY AND REPRODUCIBILITY REPORT
</t>
        </r>
      </text>
    </comment>
    <comment ref="M32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FC = PROCESS FLOW CHART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2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PIS - Packaging Instruction Sheet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2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IMDS = INTERNATIONAL MATERIAL DATA SHEET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2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Environmental Compliance Form</t>
        </r>
      </text>
    </comment>
    <comment ref="Q32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SPC = Statistical Proces Control</t>
        </r>
      </text>
    </comment>
    <comment ref="R32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Measuring equipment (gauges) calibration certs</t>
        </r>
      </text>
    </comment>
    <comment ref="S32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QLD = Qualified Laboratory Documentation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Jay Arthur</author>
    <author>A satisfied Microsoft Office user</author>
  </authors>
  <commentList>
    <comment ref="L7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RPN=Risk Priority Number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8" authorId="1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Special Characteristics: critical, key, major, significant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Kaleta</author>
  </authors>
  <commentList>
    <comment ref="A20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 xml:space="preserve">
please add picture (high resolution vs. master samples if applicable)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Kaleta</author>
  </authors>
  <commentList>
    <comment ref="A2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Robert Kaleta:</t>
        </r>
        <r>
          <rPr>
            <sz val="9"/>
            <color indexed="81"/>
            <rFont val="Tahoma"/>
            <family val="2"/>
            <charset val="238"/>
          </rPr>
          <t xml:space="preserve">
1. Check also for type/model of various components as specified on the drawing (e.g type of fitting, hose, etc…)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Kaleta</author>
  </authors>
  <commentList>
    <comment ref="A2" authorId="0" shapeId="0" xr:uid="{00000000-0006-0000-0700-000001000000}">
      <text>
        <r>
          <rPr>
            <sz val="9"/>
            <color indexed="81"/>
            <rFont val="Tahoma"/>
            <family val="2"/>
            <charset val="238"/>
          </rPr>
          <t>1. Rememebr to check all dimensions specified by customer and design;
2. Check also for type/model of various components as specified on the drawing (e.g type of fitting, hose, etc…)</t>
        </r>
      </text>
    </comment>
    <comment ref="A8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Robert Kaleta:</t>
        </r>
        <r>
          <rPr>
            <sz val="9"/>
            <color indexed="81"/>
            <rFont val="Tahoma"/>
            <family val="2"/>
            <charset val="238"/>
          </rPr>
          <t xml:space="preserve">
add aditional rows if needed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SIONA</author>
    <author>siona-hisry</author>
  </authors>
  <commentList>
    <comment ref="E25" authorId="0" shapeId="0" xr:uid="{00000000-0006-0000-0A00-000001000000}">
      <text>
        <r>
          <rPr>
            <b/>
            <sz val="8"/>
            <color indexed="81"/>
            <rFont val="Tahoma"/>
            <family val="2"/>
            <charset val="238"/>
          </rPr>
          <t>SIONA:</t>
        </r>
        <r>
          <rPr>
            <sz val="8"/>
            <color indexed="81"/>
            <rFont val="Tahoma"/>
            <family val="2"/>
            <charset val="238"/>
          </rPr>
          <t xml:space="preserve">
UCL stands for Upper Control Limit</t>
        </r>
      </text>
    </comment>
    <comment ref="N37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>SIONA:</t>
        </r>
        <r>
          <rPr>
            <sz val="8"/>
            <color indexed="81"/>
            <rFont val="Tahoma"/>
            <family val="2"/>
            <charset val="238"/>
          </rPr>
          <t xml:space="preserve">
= Rp/d2* with :
Rp = Range of [averages of (all measurements per part)]
d2* = for 1 subgroup of 10 elements = 3,1795</t>
        </r>
      </text>
    </comment>
    <comment ref="H49" authorId="1" shapeId="0" xr:uid="{00000000-0006-0000-0A00-000003000000}">
      <text>
        <r>
          <rPr>
            <b/>
            <sz val="8"/>
            <color indexed="81"/>
            <rFont val="Tahoma"/>
            <family val="2"/>
            <charset val="238"/>
          </rPr>
          <t>siona-hisry:
TI means Tolerance Interval what is called Tolerance Width above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siona-hisry</author>
  </authors>
  <commentList>
    <comment ref="E46" authorId="0" shapeId="0" xr:uid="{00000000-0006-0000-0B00-000001000000}">
      <text>
        <r>
          <rPr>
            <b/>
            <sz val="8"/>
            <color indexed="81"/>
            <rFont val="Tahoma"/>
            <family val="2"/>
            <charset val="238"/>
          </rPr>
          <t>siona-hisry:
TI means Tolerance Interval what is called Tolerance Width above</t>
        </r>
      </text>
    </comment>
  </commentList>
</comments>
</file>

<file path=xl/sharedStrings.xml><?xml version="1.0" encoding="utf-8"?>
<sst xmlns="http://schemas.openxmlformats.org/spreadsheetml/2006/main" count="611" uniqueCount="471">
  <si>
    <t>APPEARANCE APPROVAL REPORT</t>
  </si>
  <si>
    <t>PART</t>
  </si>
  <si>
    <t>DRAWING</t>
  </si>
  <si>
    <t>APPLICATION</t>
  </si>
  <si>
    <t>NUMBER</t>
  </si>
  <si>
    <t>(VEHICLES)</t>
  </si>
  <si>
    <t>BUYER</t>
  </si>
  <si>
    <t>DATE</t>
  </si>
  <si>
    <t>NAME</t>
  </si>
  <si>
    <t>CODE</t>
  </si>
  <si>
    <t>SUPPLIER</t>
  </si>
  <si>
    <t>MANUFACTURING</t>
  </si>
  <si>
    <t>LOCATION</t>
  </si>
  <si>
    <t>REASON FOR</t>
  </si>
  <si>
    <t>PART SUBMISSION WARRANT</t>
  </si>
  <si>
    <t>SPECIAL SAMPLE</t>
  </si>
  <si>
    <t>RE-SUBMISSION</t>
  </si>
  <si>
    <t>OTHER</t>
  </si>
  <si>
    <t>SUBMISSION</t>
  </si>
  <si>
    <t>PRE TEXTURE</t>
  </si>
  <si>
    <t>FIRST PRODUCTION SHIPMENT</t>
  </si>
  <si>
    <t>ENGINEERING CHANGE</t>
  </si>
  <si>
    <t>APPEARANCE EVALUATION</t>
  </si>
  <si>
    <t>Pre-Texture Evaluation</t>
  </si>
  <si>
    <t>Authorized Customer Representative Signature &amp; Date</t>
  </si>
  <si>
    <t>Correct &amp; Proceed</t>
  </si>
  <si>
    <t>Correct &amp; Resubmit</t>
  </si>
  <si>
    <t>Approved to Texture</t>
  </si>
  <si>
    <t>COLOR EVALUATION</t>
  </si>
  <si>
    <t>COLOR SUFFIX</t>
  </si>
  <si>
    <t>TRISTIMULUS DATA</t>
  </si>
  <si>
    <t>MASTER NUMBER</t>
  </si>
  <si>
    <t>MASTER DATE</t>
  </si>
  <si>
    <t>MATERIAL TYPE</t>
  </si>
  <si>
    <t>MATERIAL SOURCE</t>
  </si>
  <si>
    <t>HUE</t>
  </si>
  <si>
    <t>VALUE</t>
  </si>
  <si>
    <t>CHROMA</t>
  </si>
  <si>
    <t>GLOSS</t>
  </si>
  <si>
    <t>METALLIC BRILLIANCE</t>
  </si>
  <si>
    <t>COLOR SHIPPING SUFFIX</t>
  </si>
  <si>
    <t>PART DISPOSITION</t>
  </si>
  <si>
    <t>DL*</t>
  </si>
  <si>
    <t>Da*</t>
  </si>
  <si>
    <t>Db*</t>
  </si>
  <si>
    <t>DE*</t>
  </si>
  <si>
    <t>CMC</t>
  </si>
  <si>
    <t>RED</t>
  </si>
  <si>
    <t>YEL</t>
  </si>
  <si>
    <t>GRN</t>
  </si>
  <si>
    <t>BLU</t>
  </si>
  <si>
    <t>LIGHT</t>
  </si>
  <si>
    <t>DARK</t>
  </si>
  <si>
    <t>GRAY</t>
  </si>
  <si>
    <t>CLEAN</t>
  </si>
  <si>
    <t>HIGH</t>
  </si>
  <si>
    <t>LOW</t>
  </si>
  <si>
    <t>COMMENTS</t>
  </si>
  <si>
    <t>PHONE NUMBER</t>
  </si>
  <si>
    <t>SIGNATURE</t>
  </si>
  <si>
    <t>March 2006</t>
  </si>
  <si>
    <t>CFG-1002</t>
  </si>
  <si>
    <t xml:space="preserve">Production Part Approval </t>
  </si>
  <si>
    <t>PERFORMANCE TEST RESULTS</t>
  </si>
  <si>
    <t>Part Number:</t>
  </si>
  <si>
    <t>Part Name:</t>
  </si>
  <si>
    <t>Material Supplier:</t>
  </si>
  <si>
    <t>Design Record Level Change:</t>
  </si>
  <si>
    <t>Engineering Change Documents:</t>
  </si>
  <si>
    <t>Specification Limits</t>
  </si>
  <si>
    <t>Test Date</t>
  </si>
  <si>
    <t>Qty. Tested</t>
  </si>
  <si>
    <t>Test Results</t>
  </si>
  <si>
    <t>Ok</t>
  </si>
  <si>
    <t>Not Ok</t>
  </si>
  <si>
    <t>CFG-1005</t>
  </si>
  <si>
    <t>Blanket statements of conformance are unacceptable for any test results.</t>
  </si>
  <si>
    <t>TITLE</t>
  </si>
  <si>
    <t>MATERIAL TEST RESULTS</t>
  </si>
  <si>
    <t>Organization:</t>
  </si>
  <si>
    <t>Supplier/Vendor Code:</t>
  </si>
  <si>
    <t>Material Specification</t>
  </si>
  <si>
    <t>CFG-1004</t>
  </si>
  <si>
    <t>DIMENSIONAL TEST RESULTS</t>
  </si>
  <si>
    <t>Design Record Change Level:</t>
  </si>
  <si>
    <t>Item</t>
  </si>
  <si>
    <t>Dimension/Specification</t>
  </si>
  <si>
    <t>Specification / Limits</t>
  </si>
  <si>
    <t>Part Name</t>
  </si>
  <si>
    <t xml:space="preserve">  Customer Part Number</t>
  </si>
  <si>
    <t>Shown on Drawing No.</t>
  </si>
  <si>
    <t>Engineering Change Level</t>
  </si>
  <si>
    <t>Dated</t>
  </si>
  <si>
    <t>Additional Engineering Changes</t>
  </si>
  <si>
    <t>Safety and/or Government Regulation</t>
  </si>
  <si>
    <t>Purchase Order No.</t>
  </si>
  <si>
    <t>Checking Aid No.</t>
  </si>
  <si>
    <t>Checking Aid Engineering Change Level</t>
  </si>
  <si>
    <t>CUSTOMER SUBMITTAL INFORMATION</t>
  </si>
  <si>
    <t>Customer Name/Division</t>
  </si>
  <si>
    <t>Street Address</t>
  </si>
  <si>
    <t>Buyer/Buyer Code</t>
  </si>
  <si>
    <t>City</t>
  </si>
  <si>
    <t>State</t>
  </si>
  <si>
    <t>Postal Code</t>
  </si>
  <si>
    <t>Country</t>
  </si>
  <si>
    <t>Application</t>
  </si>
  <si>
    <t>MATERIALS REPORTING</t>
  </si>
  <si>
    <t>Has customer-required Substances of Concern information been reported?</t>
  </si>
  <si>
    <t>Are polymeric parts identified with appropriate ISO marking codes?</t>
  </si>
  <si>
    <t>SUBMISSION RESULTS</t>
  </si>
  <si>
    <t>The results for</t>
  </si>
  <si>
    <t xml:space="preserve">These results meet all drawing and specification requirements: </t>
  </si>
  <si>
    <t>Mold  /  Cavity  /  Production Process</t>
  </si>
  <si>
    <t>DECLARATION</t>
  </si>
  <si>
    <t>/</t>
  </si>
  <si>
    <t>hours.</t>
  </si>
  <si>
    <t>EXPLANATION / COMMENTS:</t>
  </si>
  <si>
    <t>Is each Customer Tool properly tagged and numbered?</t>
  </si>
  <si>
    <t>Date</t>
  </si>
  <si>
    <t>Print Name</t>
  </si>
  <si>
    <t>Phone No.</t>
  </si>
  <si>
    <t>Fax No.</t>
  </si>
  <si>
    <t>Title</t>
  </si>
  <si>
    <t>E-mail</t>
  </si>
  <si>
    <t>Customer Signature</t>
  </si>
  <si>
    <r>
      <t xml:space="preserve">REASON FOR SUBMISSION </t>
    </r>
    <r>
      <rPr>
        <sz val="8"/>
        <color indexed="23"/>
        <rFont val="Arial"/>
        <family val="2"/>
      </rPr>
      <t>(Check at least one)</t>
    </r>
  </si>
  <si>
    <r>
      <t>REQUESTED SUBMISSION LEVEL</t>
    </r>
    <r>
      <rPr>
        <sz val="8"/>
        <rFont val="Arial"/>
        <family val="2"/>
      </rPr>
      <t xml:space="preserve"> </t>
    </r>
    <r>
      <rPr>
        <sz val="8"/>
        <color indexed="23"/>
        <rFont val="Arial"/>
        <family val="2"/>
      </rPr>
      <t>(Check one)</t>
    </r>
  </si>
  <si>
    <t>ORGANIZATION MANUFACTURING INFORMATION</t>
  </si>
  <si>
    <t>Organization Name &amp; Supplier/Vendor Code</t>
  </si>
  <si>
    <t>Region</t>
  </si>
  <si>
    <t>Submitted by IMDS or other customer format:</t>
  </si>
  <si>
    <t>(If "NO" - Explanation Required)</t>
  </si>
  <si>
    <t>Organization Authorized Signature</t>
  </si>
  <si>
    <t>FOR CUSTOMER USE ONLY (IF APPLICABLE)</t>
  </si>
  <si>
    <t>Part Submission Warrant</t>
  </si>
  <si>
    <t xml:space="preserve">  I hereby affirm that the samples represented by this warrant are representative of our parts which were made by a process that meets all Production Part</t>
  </si>
  <si>
    <t xml:space="preserve">  Approval Process Manual 4th Edition Requirements. I further affirm that these samples were produced at the production rate of </t>
  </si>
  <si>
    <t xml:space="preserve">  I also certify that documented evidence of such compliance is on file and available for review.  I have noted any deviations from this declaration below.</t>
  </si>
  <si>
    <t>INSPECTION FACILITY:</t>
  </si>
  <si>
    <t>Organization Measurement Results (Data)</t>
  </si>
  <si>
    <t>* If source approval is req'd, include the Supplier (Source) &amp; Customer assigned code.</t>
  </si>
  <si>
    <t>Name of Laboratory:</t>
  </si>
  <si>
    <t xml:space="preserve">*Customer Specified Supplier/Vendor Code: </t>
  </si>
  <si>
    <t>Test Specification / Rev / Date</t>
  </si>
  <si>
    <t>Supplier Test Results (Data) / Test Conditions</t>
  </si>
  <si>
    <t>E/C LEVEL</t>
  </si>
  <si>
    <t>Organization Sourcing &amp; Texture Information</t>
  </si>
  <si>
    <t>Part Number</t>
  </si>
  <si>
    <t>Rev Level</t>
  </si>
  <si>
    <t>Rev Date</t>
  </si>
  <si>
    <t>Auth. Rep</t>
  </si>
  <si>
    <t>Ph Number</t>
  </si>
  <si>
    <t>Fax Number</t>
  </si>
  <si>
    <t>Supplier Code</t>
  </si>
  <si>
    <t>Lab/Insp Facility</t>
  </si>
  <si>
    <t>Enter Rev Level</t>
  </si>
  <si>
    <t>Enter Rev Date</t>
  </si>
  <si>
    <t>Name of the Rep</t>
  </si>
  <si>
    <t>Contact Ph Number</t>
  </si>
  <si>
    <t>Contact Fax Number</t>
  </si>
  <si>
    <t>Buyer Code</t>
  </si>
  <si>
    <t>Buyer</t>
  </si>
  <si>
    <t>Enter Your Buyer's Name</t>
  </si>
  <si>
    <t>Drawing Number</t>
  </si>
  <si>
    <t>Drg Number</t>
  </si>
  <si>
    <t xml:space="preserve"> </t>
  </si>
  <si>
    <t>AUTHORIZED CUSTOMER REPRESENTATIVE SIGNATURE</t>
  </si>
  <si>
    <t>Cust Part No</t>
  </si>
  <si>
    <t xml:space="preserve">  Organization Part #</t>
  </si>
  <si>
    <t>Enter Weight</t>
  </si>
  <si>
    <t>Part Weight (kg)</t>
  </si>
  <si>
    <t>Zip</t>
  </si>
  <si>
    <t>Company Street Address</t>
  </si>
  <si>
    <t>ZIP</t>
  </si>
  <si>
    <t>Customer Name</t>
  </si>
  <si>
    <t>Name of the Customer</t>
  </si>
  <si>
    <r>
      <t>Weight</t>
    </r>
    <r>
      <rPr>
        <sz val="7"/>
        <rFont val="Arial"/>
        <family val="2"/>
      </rPr>
      <t xml:space="preserve"> (kg)</t>
    </r>
  </si>
  <si>
    <t>CONTROL PLAN</t>
  </si>
  <si>
    <t>Control Plan Number</t>
  </si>
  <si>
    <t>Key Contact/Phone</t>
  </si>
  <si>
    <t>Date (Orig.)</t>
  </si>
  <si>
    <t>Date (Rev.)</t>
  </si>
  <si>
    <t>Part Number/Latest Change Level</t>
  </si>
  <si>
    <t>Core Team</t>
  </si>
  <si>
    <t>Customer Engineering Approval/Date (If Req'd.)</t>
  </si>
  <si>
    <t>Part Name/Description</t>
  </si>
  <si>
    <t>Supplier/Plant Approval/Date</t>
  </si>
  <si>
    <t>Customer Quality Approval/Date (If Req'd.)</t>
  </si>
  <si>
    <t>Supplier/Plant</t>
  </si>
  <si>
    <t>Other Approval/Date (If Req'd.)</t>
  </si>
  <si>
    <t>MACHINE,</t>
  </si>
  <si>
    <t>CHARACTERISTICS</t>
  </si>
  <si>
    <t>METHODS</t>
  </si>
  <si>
    <t>PART/</t>
  </si>
  <si>
    <t>PROCESS NAME/</t>
  </si>
  <si>
    <t>DEVICE,</t>
  </si>
  <si>
    <t>SPECIAL</t>
  </si>
  <si>
    <t>PROCESS</t>
  </si>
  <si>
    <t>OPERATION</t>
  </si>
  <si>
    <t>JIG,TOOLS,</t>
  </si>
  <si>
    <t>CHAR.</t>
  </si>
  <si>
    <t>PRODUCT/PROCESS</t>
  </si>
  <si>
    <t>EVALUATION/</t>
  </si>
  <si>
    <t>SAMPLE</t>
  </si>
  <si>
    <t>REACTION</t>
  </si>
  <si>
    <t>DESCRIPTION</t>
  </si>
  <si>
    <t>FOR MFG.</t>
  </si>
  <si>
    <t>NO.</t>
  </si>
  <si>
    <t>PRODUCT</t>
  </si>
  <si>
    <t>CLASS</t>
  </si>
  <si>
    <t>SPECIFICATION/</t>
  </si>
  <si>
    <t>MEASUREMENT</t>
  </si>
  <si>
    <t>SIZE</t>
  </si>
  <si>
    <t>FREQ.</t>
  </si>
  <si>
    <t>CONTROL</t>
  </si>
  <si>
    <t>PLAN</t>
  </si>
  <si>
    <t>TOLERANCE</t>
  </si>
  <si>
    <t>TECHNIQUE</t>
  </si>
  <si>
    <t>METHOD</t>
  </si>
  <si>
    <t>of</t>
  </si>
  <si>
    <t>Process</t>
  </si>
  <si>
    <t>Detection</t>
  </si>
  <si>
    <t>CP</t>
  </si>
  <si>
    <t>PFMEA</t>
  </si>
  <si>
    <t>DFMEA</t>
  </si>
  <si>
    <t>AAR</t>
  </si>
  <si>
    <t>PTR</t>
  </si>
  <si>
    <t>MTR</t>
  </si>
  <si>
    <t>DTR</t>
  </si>
  <si>
    <t xml:space="preserve">R&amp;R </t>
  </si>
  <si>
    <t>DWG</t>
  </si>
  <si>
    <t>NOTE1: please add picture (high resolution) vs. master samples if applicable</t>
  </si>
  <si>
    <t>IMDS</t>
  </si>
  <si>
    <t>PIS</t>
  </si>
  <si>
    <t>NOTE1:  min 5 samples unless otherwise agreed</t>
  </si>
  <si>
    <t>No</t>
  </si>
  <si>
    <t>Enter your details in relevant cell</t>
  </si>
  <si>
    <t>Buyer Code/Name</t>
  </si>
  <si>
    <t>If known enter vehicle/unit name</t>
  </si>
  <si>
    <t>MCC Oława</t>
  </si>
  <si>
    <t>NOTE: verify and record dimensions, completness and types</t>
  </si>
  <si>
    <t>Testing/measuring equipment (name/number):</t>
  </si>
  <si>
    <t>item</t>
  </si>
  <si>
    <t>material / color / type</t>
  </si>
  <si>
    <t>Potential
 Failure Mode and Effects Analysis
(Process FMEA)</t>
  </si>
  <si>
    <t>FMEA Number</t>
  </si>
  <si>
    <t>Insert FMEA#</t>
  </si>
  <si>
    <t>Page</t>
  </si>
  <si>
    <t>Name/number of item</t>
  </si>
  <si>
    <t>Responsibility:</t>
  </si>
  <si>
    <t>Prepared by:</t>
  </si>
  <si>
    <t>Model Years:</t>
  </si>
  <si>
    <t>model years/programs</t>
  </si>
  <si>
    <t>Key Date:</t>
  </si>
  <si>
    <t>FMEA Date:</t>
  </si>
  <si>
    <t>Core Team:</t>
  </si>
  <si>
    <t>Team members</t>
  </si>
  <si>
    <t>Process Step</t>
  </si>
  <si>
    <t>Requirements</t>
  </si>
  <si>
    <t>Potential Failure Mode</t>
  </si>
  <si>
    <t>Potential Effect(s) of Failure</t>
  </si>
  <si>
    <t>Severity</t>
  </si>
  <si>
    <t>Class</t>
  </si>
  <si>
    <t>Potential Cause(s) / Mechanism(s) of Failure</t>
  </si>
  <si>
    <t>Occurrence</t>
  </si>
  <si>
    <t>Current Process Controls Prevention</t>
  </si>
  <si>
    <t>Current Process Controls Detection</t>
  </si>
  <si>
    <t>R. P. N.</t>
  </si>
  <si>
    <t>Recommended Action(s)</t>
  </si>
  <si>
    <t>Responsibility &amp; Target Completion Date</t>
  </si>
  <si>
    <t>Actions Taken &amp; Completion Date</t>
  </si>
  <si>
    <t>Manner in which part could fail: cracked, loosened, deformed, leaking, oxidized, etc.</t>
  </si>
  <si>
    <t>Consequences on other systems, parts, or people: noise, unstable, inoperative, impaired, etc.</t>
  </si>
  <si>
    <t>List every potential cause and/or failure mechanism: incorrect material, improper maintenance, fatigue, wear, etc.</t>
  </si>
  <si>
    <t>List prevention activities to assure process adequacy and prevent or reduce occurrence.</t>
  </si>
  <si>
    <t>List detection activities to assure process adequacy and prevent or reduce occurrence.</t>
  </si>
  <si>
    <t>Design actions to reduce severity, occurrence and detection ratings. Severity of 9 or 10 requires special attention.</t>
  </si>
  <si>
    <t>Name of organization or individual and target completion date</t>
  </si>
  <si>
    <t>Actions and actual completion date</t>
  </si>
  <si>
    <t>Severity of Effect:</t>
  </si>
  <si>
    <t>Occurrence Rating</t>
  </si>
  <si>
    <t>Detection:</t>
  </si>
  <si>
    <t>Stakeholder</t>
  </si>
  <si>
    <t>Effects of Failure</t>
  </si>
  <si>
    <t>No Effect</t>
  </si>
  <si>
    <t>1. None</t>
  </si>
  <si>
    <t>1. Very low &lt;.01/1000</t>
  </si>
  <si>
    <t>1. Almost Certain</t>
  </si>
  <si>
    <t>Consumer</t>
  </si>
  <si>
    <t>Owner Safety Problem</t>
  </si>
  <si>
    <t>2. Very Minor</t>
  </si>
  <si>
    <t>2. Low - 1/1000000</t>
  </si>
  <si>
    <t>2. Very High</t>
  </si>
  <si>
    <t>(e.g., buyer)</t>
  </si>
  <si>
    <t>Major Owner Dissatisfaction</t>
  </si>
  <si>
    <t>Annoyance</t>
  </si>
  <si>
    <t>3. Minor</t>
  </si>
  <si>
    <t>3. Low - 1/100000</t>
  </si>
  <si>
    <t>3. High</t>
  </si>
  <si>
    <t>Moderate Owner Dissatisfaction</t>
  </si>
  <si>
    <t>4. Very Low</t>
  </si>
  <si>
    <t>4. Moderate - 1/10000</t>
  </si>
  <si>
    <t>4. Moderate High</t>
  </si>
  <si>
    <t>Minor Owner Dissatisfaction</t>
  </si>
  <si>
    <t>Loss or degradation</t>
  </si>
  <si>
    <t>5. Low</t>
  </si>
  <si>
    <t>5. Moderate - 1/2000</t>
  </si>
  <si>
    <t>5. Moderate</t>
  </si>
  <si>
    <t>Customer</t>
  </si>
  <si>
    <t>Plant Safety Problem</t>
  </si>
  <si>
    <t>of secondary function</t>
  </si>
  <si>
    <t>6. Moderate</t>
  </si>
  <si>
    <t>6. Moderate - 1/500</t>
  </si>
  <si>
    <t>6. Low</t>
  </si>
  <si>
    <t>(Manufacturer)</t>
  </si>
  <si>
    <t>Possible Recall</t>
  </si>
  <si>
    <t>7. High</t>
  </si>
  <si>
    <t>7. High -  1/100</t>
  </si>
  <si>
    <t>7. Very Low</t>
  </si>
  <si>
    <t>Line Stoppage</t>
  </si>
  <si>
    <t>of primary function</t>
  </si>
  <si>
    <t>8. Very High</t>
  </si>
  <si>
    <t>8. High -  1/50</t>
  </si>
  <si>
    <t>8. Remote</t>
  </si>
  <si>
    <t>Warranty Costs</t>
  </si>
  <si>
    <t xml:space="preserve">Failure to meet </t>
  </si>
  <si>
    <t>9. Hazardous with warning</t>
  </si>
  <si>
    <t>9. Very High 1/20</t>
  </si>
  <si>
    <t>9. Very Remote</t>
  </si>
  <si>
    <t>AIAG PPAP 4th</t>
  </si>
  <si>
    <t>Scrap</t>
  </si>
  <si>
    <t>safety/regulations</t>
  </si>
  <si>
    <t>10. Hazardous w/o warning</t>
  </si>
  <si>
    <t>10. Very High &gt;1/10</t>
  </si>
  <si>
    <t>10. Almost Impossible</t>
  </si>
  <si>
    <t>Regulatory Penalty</t>
  </si>
  <si>
    <t>Moderate Rework (&lt;25%)</t>
  </si>
  <si>
    <t>Plant Dissatisfaction</t>
  </si>
  <si>
    <t>Minor Rework (&lt;10%)</t>
  </si>
  <si>
    <t>SQA</t>
  </si>
  <si>
    <t>E. Niżankowska</t>
  </si>
  <si>
    <t xml:space="preserve">PM 01,165
</t>
  </si>
  <si>
    <t xml:space="preserve">Caliper
steel ruler
</t>
  </si>
  <si>
    <t>FILTER</t>
  </si>
  <si>
    <t>E26-8552</t>
  </si>
  <si>
    <t>SPC</t>
  </si>
  <si>
    <t>Calibration</t>
  </si>
  <si>
    <t>Product Program</t>
  </si>
  <si>
    <t>Issue Date</t>
  </si>
  <si>
    <t>ECL</t>
  </si>
  <si>
    <t>Supplier Name</t>
  </si>
  <si>
    <t>Supplier Location</t>
  </si>
  <si>
    <t>Legend:</t>
  </si>
  <si>
    <t xml:space="preserve">     Operation</t>
  </si>
  <si>
    <t xml:space="preserve">   Transportation</t>
  </si>
  <si>
    <t xml:space="preserve">     Inspection</t>
  </si>
  <si>
    <t>Delay</t>
  </si>
  <si>
    <t>Storage</t>
  </si>
  <si>
    <t>Step</t>
  </si>
  <si>
    <t>Operation or Event</t>
  </si>
  <si>
    <t>Description of</t>
  </si>
  <si>
    <t>Evaluation</t>
  </si>
  <si>
    <t>and Analysis Methods</t>
  </si>
  <si>
    <t>Change History</t>
  </si>
  <si>
    <t>Revision</t>
  </si>
  <si>
    <t>PFC</t>
  </si>
  <si>
    <t>QLD</t>
  </si>
  <si>
    <t xml:space="preserve">Name, Part Number, or Class
</t>
  </si>
  <si>
    <t>Function</t>
  </si>
  <si>
    <t>ENVIRONMENTAL COMPLIANCE FORM</t>
  </si>
  <si>
    <t>SUPPLIER NAME: _____________________________________________________</t>
  </si>
  <si>
    <t>PART NUMBER: _______________________________________________________</t>
  </si>
  <si>
    <t>YES</t>
  </si>
  <si>
    <t>NO</t>
  </si>
  <si>
    <t>NOT APPLICABLE</t>
  </si>
  <si>
    <r>
      <t>ROHS</t>
    </r>
    <r>
      <rPr>
        <sz val="12"/>
        <rFont val="Times New Roman"/>
        <family val="1"/>
      </rPr>
      <t xml:space="preserve"> COMPLIANCE</t>
    </r>
  </si>
  <si>
    <t>If NO, List Chemical____________________________________________________</t>
  </si>
  <si>
    <r>
      <t>REACH</t>
    </r>
    <r>
      <rPr>
        <sz val="12"/>
        <rFont val="Times New Roman"/>
        <family val="1"/>
      </rPr>
      <t xml:space="preserve"> COMPLIANCE</t>
    </r>
  </si>
  <si>
    <t>If NO, List Chemical_____________________________________________________</t>
  </si>
  <si>
    <t>COMPLIANCE</t>
  </si>
  <si>
    <t>This form is approved by:</t>
  </si>
  <si>
    <t>Name (Print) _________________________ Title______________________________</t>
  </si>
  <si>
    <t>Name (Signature) _____________________ Date: _____________________________</t>
  </si>
  <si>
    <t>ECF</t>
  </si>
  <si>
    <t>PSW</t>
  </si>
  <si>
    <t>CONTINUOUS GAGE R&amp;R FORM</t>
  </si>
  <si>
    <t>CONTINUOUS GAGE R&amp;R FORM : ADDITIONAL INFORMATION</t>
  </si>
  <si>
    <t>Part number : …….…..………………..</t>
  </si>
  <si>
    <t>Date : …………….….…</t>
  </si>
  <si>
    <t>Measuring device number : …………..</t>
  </si>
  <si>
    <t>Tolerance : ……………</t>
  </si>
  <si>
    <t>Last date of calibration : ……………..</t>
  </si>
  <si>
    <t xml:space="preserve">Tolerance width : </t>
  </si>
  <si>
    <t>Number of operators :</t>
  </si>
  <si>
    <t>Characteristic : ……….</t>
  </si>
  <si>
    <t>Operator A</t>
  </si>
  <si>
    <t>Operator B</t>
  </si>
  <si>
    <t>Operator C</t>
  </si>
  <si>
    <t>Parts</t>
  </si>
  <si>
    <t>Meas 1</t>
  </si>
  <si>
    <t>Meas 2</t>
  </si>
  <si>
    <t>Meas 3</t>
  </si>
  <si>
    <t>R</t>
  </si>
  <si>
    <t>Ope A Average : XA</t>
  </si>
  <si>
    <t>Ope B Average : XB</t>
  </si>
  <si>
    <t>Ope C Average : XC</t>
  </si>
  <si>
    <t xml:space="preserve"> Ope A Range : RA</t>
  </si>
  <si>
    <t>Ope B Range : RB</t>
  </si>
  <si>
    <t>Ope C Range : RC</t>
  </si>
  <si>
    <t>RA</t>
  </si>
  <si>
    <t>Max (XA ; XB ; XC)</t>
  </si>
  <si>
    <t>RB</t>
  </si>
  <si>
    <t xml:space="preserve">UCL = </t>
  </si>
  <si>
    <t>Min (XA ; XB ; XC)</t>
  </si>
  <si>
    <t>RC</t>
  </si>
  <si>
    <t>R operators</t>
  </si>
  <si>
    <t>If some R values are greater than UCL, check unacceptable measurements and / or resolution</t>
  </si>
  <si>
    <t>Are all R values acceptable (The graph gives a visual answer) ?</t>
  </si>
  <si>
    <t>R / d2 =</t>
  </si>
  <si>
    <t>R operators / d2* =</t>
  </si>
  <si>
    <t>R&amp;R variation in % of total study variation :</t>
  </si>
  <si>
    <r>
      <t xml:space="preserve">  s</t>
    </r>
    <r>
      <rPr>
        <sz val="12"/>
        <rFont val="DIN-Medium"/>
        <family val="2"/>
      </rPr>
      <t xml:space="preserve"> part to part :</t>
    </r>
  </si>
  <si>
    <t>=</t>
  </si>
  <si>
    <r>
      <t>s</t>
    </r>
    <r>
      <rPr>
        <sz val="12"/>
        <rFont val="DIN-Medium"/>
        <family val="2"/>
      </rPr>
      <t xml:space="preserve"> total study : </t>
    </r>
  </si>
  <si>
    <t>R&amp;R INDEX IN % :</t>
  </si>
  <si>
    <r>
      <t>6 *</t>
    </r>
    <r>
      <rPr>
        <b/>
        <sz val="10"/>
        <color indexed="12"/>
        <rFont val="Symbol"/>
        <family val="1"/>
        <charset val="2"/>
      </rPr>
      <t xml:space="preserve"> s</t>
    </r>
    <r>
      <rPr>
        <b/>
        <sz val="10"/>
        <color indexed="12"/>
        <rFont val="Arial"/>
        <family val="2"/>
      </rPr>
      <t xml:space="preserve"> (inspection process) / TI * 100</t>
    </r>
  </si>
  <si>
    <t>Origin of inspection process variation :</t>
  </si>
  <si>
    <t>%</t>
  </si>
  <si>
    <t>Reproductibility (%)</t>
  </si>
  <si>
    <t>Repeatability (%)</t>
  </si>
  <si>
    <t>NESTED GAGE R&amp;R FORM</t>
  </si>
  <si>
    <t>Overall mean :</t>
  </si>
  <si>
    <t>SS operator</t>
  </si>
  <si>
    <t>SS Part (operator)</t>
  </si>
  <si>
    <t>SS Repeatability</t>
  </si>
  <si>
    <t>Couples</t>
  </si>
  <si>
    <t>Part1</t>
  </si>
  <si>
    <t>Part2</t>
  </si>
  <si>
    <t>Ope A Average :</t>
  </si>
  <si>
    <t>Ope B Average :</t>
  </si>
  <si>
    <t>Ope C Average :</t>
  </si>
  <si>
    <t>ANALYSIS OF VARIANCE</t>
  </si>
  <si>
    <t>Source</t>
  </si>
  <si>
    <t>DF</t>
  </si>
  <si>
    <t>SS</t>
  </si>
  <si>
    <t>MS</t>
  </si>
  <si>
    <t>F</t>
  </si>
  <si>
    <t>Significant effect ?</t>
  </si>
  <si>
    <t>Operator</t>
  </si>
  <si>
    <t>Part (operator)</t>
  </si>
  <si>
    <t>Repeatability</t>
  </si>
  <si>
    <t>Total</t>
  </si>
  <si>
    <t>GAGE R&amp;R</t>
  </si>
  <si>
    <t>Variance component</t>
  </si>
  <si>
    <t>Standard deviation</t>
  </si>
  <si>
    <t>% of total study variation</t>
  </si>
  <si>
    <t>Total gage R&amp;R :</t>
  </si>
  <si>
    <t>Reproducibility</t>
  </si>
  <si>
    <t>Part to Part :</t>
  </si>
  <si>
    <t>Total variation</t>
  </si>
  <si>
    <t>Engineering Function Test Results</t>
  </si>
  <si>
    <t>Signature</t>
  </si>
  <si>
    <t>Part Warrant 
Disposition (Quality):</t>
  </si>
  <si>
    <t>Comments</t>
  </si>
  <si>
    <t>example</t>
  </si>
  <si>
    <t>PROCESS/INSPECTION FLOWCHART</t>
  </si>
  <si>
    <t>CANDIDATE LIST of very high concern</t>
  </si>
  <si>
    <t>VOLVO / SCANIA GREY LIST</t>
  </si>
  <si>
    <t>VOLVO / SCANIA BLACK LIST</t>
  </si>
  <si>
    <t>If NO, populate the SVHC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</si>
</sst>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/d/yy;@"/>
    <numFmt numFmtId="165" formatCode="0.0000"/>
    <numFmt numFmtId="166" formatCode="0_);[Red]\(0\)"/>
    <numFmt numFmtId="167" formatCode="0.00_);[Red]\(0.00\)"/>
    <numFmt numFmtId="168" formatCode="0.0_);[Red]\(0.0\)"/>
    <numFmt numFmtId="169" formatCode="m/d/yy"/>
    <numFmt numFmtId="170" formatCode="0.000"/>
  </numFmts>
  <fonts count="96"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63"/>
      <name val="Arial"/>
      <family val="2"/>
      <charset val="238"/>
    </font>
    <font>
      <sz val="6"/>
      <color indexed="63"/>
      <name val="Small Fonts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sz val="14"/>
      <color indexed="63"/>
      <name val="Arial"/>
      <family val="2"/>
    </font>
    <font>
      <sz val="9"/>
      <name val="Arial"/>
      <family val="2"/>
    </font>
    <font>
      <b/>
      <sz val="9"/>
      <color indexed="17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8"/>
      <color indexed="23"/>
      <name val="Arial"/>
      <family val="2"/>
      <charset val="238"/>
    </font>
    <font>
      <sz val="8"/>
      <color indexed="63"/>
      <name val="Arial"/>
      <family val="2"/>
      <charset val="238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color indexed="23"/>
      <name val="Arial"/>
      <family val="2"/>
    </font>
    <font>
      <sz val="8"/>
      <color indexed="55"/>
      <name val="Arial"/>
      <family val="2"/>
      <charset val="238"/>
    </font>
    <font>
      <sz val="9"/>
      <name val="Arial Unicode MS"/>
      <family val="2"/>
    </font>
    <font>
      <b/>
      <sz val="12"/>
      <name val="Arial Unicode MS"/>
      <family val="2"/>
    </font>
    <font>
      <sz val="10"/>
      <name val="Arial Unicode MS"/>
      <family val="2"/>
    </font>
    <font>
      <b/>
      <sz val="12"/>
      <color indexed="63"/>
      <name val="Arial Unicode MS"/>
      <family val="2"/>
    </font>
    <font>
      <b/>
      <sz val="18"/>
      <name val="Arial Unicode MS"/>
      <family val="2"/>
    </font>
    <font>
      <b/>
      <sz val="10"/>
      <name val="Arial Unicode MS"/>
      <family val="2"/>
    </font>
    <font>
      <sz val="7.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8"/>
      <color indexed="12"/>
      <name val="Arial"/>
      <family val="2"/>
    </font>
    <font>
      <u/>
      <sz val="8"/>
      <color indexed="12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8"/>
      <name val="Arial"/>
      <family val="2"/>
      <charset val="238"/>
    </font>
    <font>
      <i/>
      <sz val="7"/>
      <name val="Arial"/>
      <family val="2"/>
      <charset val="238"/>
    </font>
    <font>
      <sz val="16"/>
      <name val="Arial"/>
      <family val="2"/>
      <charset val="238"/>
    </font>
    <font>
      <b/>
      <sz val="9"/>
      <color indexed="10"/>
      <name val="Arial Black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54"/>
      <name val="Arial"/>
      <family val="2"/>
      <charset val="238"/>
    </font>
    <font>
      <b/>
      <sz val="8"/>
      <color indexed="63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b/>
      <sz val="10"/>
      <color indexed="63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u/>
      <sz val="7.5"/>
      <color indexed="12"/>
      <name val="Geneva"/>
    </font>
    <font>
      <u/>
      <sz val="10"/>
      <color indexed="12"/>
      <name val="Geneva"/>
    </font>
    <font>
      <sz val="10"/>
      <name val="Geneva"/>
    </font>
    <font>
      <sz val="10"/>
      <name val="Helv"/>
    </font>
    <font>
      <b/>
      <sz val="10"/>
      <name val="Helv"/>
    </font>
    <font>
      <sz val="8"/>
      <name val="Helv"/>
    </font>
    <font>
      <b/>
      <sz val="9"/>
      <name val="Helv"/>
    </font>
    <font>
      <b/>
      <sz val="10"/>
      <name val="Geneva"/>
    </font>
    <font>
      <sz val="9"/>
      <name val="Helv"/>
    </font>
    <font>
      <sz val="9"/>
      <name val="Geneva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theme="3" tint="-0.499984740745262"/>
      <name val="Arial"/>
      <family val="2"/>
      <charset val="238"/>
    </font>
    <font>
      <b/>
      <sz val="16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b/>
      <u/>
      <sz val="2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0"/>
      <color indexed="12"/>
      <name val="DIN-Bold"/>
      <family val="2"/>
    </font>
    <font>
      <sz val="14"/>
      <color indexed="12"/>
      <name val="DIN-Bold"/>
      <family val="2"/>
    </font>
    <font>
      <b/>
      <i/>
      <sz val="8"/>
      <color indexed="12"/>
      <name val="Arial"/>
      <family val="2"/>
    </font>
    <font>
      <sz val="10"/>
      <color indexed="8"/>
      <name val="Symbol"/>
      <family val="1"/>
      <charset val="2"/>
    </font>
    <font>
      <b/>
      <i/>
      <sz val="8"/>
      <name val="Arial"/>
      <family val="2"/>
    </font>
    <font>
      <sz val="10"/>
      <color indexed="10"/>
      <name val="DIN-Regular"/>
      <family val="2"/>
    </font>
    <font>
      <b/>
      <sz val="10"/>
      <color indexed="12"/>
      <name val="Symbol"/>
      <family val="1"/>
      <charset val="2"/>
    </font>
    <font>
      <b/>
      <i/>
      <sz val="10"/>
      <color indexed="10"/>
      <name val="Arial"/>
      <family val="2"/>
    </font>
    <font>
      <b/>
      <sz val="14"/>
      <color indexed="12"/>
      <name val="Arial"/>
      <family val="2"/>
    </font>
    <font>
      <sz val="12"/>
      <name val="Symbol"/>
      <family val="1"/>
      <charset val="2"/>
    </font>
    <font>
      <sz val="12"/>
      <name val="DIN-Medium"/>
      <family val="2"/>
    </font>
    <font>
      <sz val="14"/>
      <name val="DIN-Bold"/>
      <family val="2"/>
    </font>
    <font>
      <b/>
      <sz val="12"/>
      <color indexed="12"/>
      <name val="Arial"/>
      <family val="2"/>
    </font>
    <font>
      <b/>
      <sz val="10"/>
      <name val="DIN-Medium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14"/>
      <name val="Arial"/>
      <family val="2"/>
    </font>
    <font>
      <b/>
      <sz val="9"/>
      <name val="Arial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/>
      <bottom style="thin">
        <color indexed="23"/>
      </bottom>
      <diagonal/>
    </border>
    <border>
      <left/>
      <right style="medium">
        <color indexed="63"/>
      </right>
      <top style="thin">
        <color indexed="64"/>
      </top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thin">
        <color indexed="23"/>
      </bottom>
      <diagonal/>
    </border>
    <border>
      <left/>
      <right/>
      <top style="medium">
        <color indexed="63"/>
      </top>
      <bottom/>
      <diagonal/>
    </border>
    <border>
      <left/>
      <right/>
      <top style="medium">
        <color indexed="63"/>
      </top>
      <bottom style="thin">
        <color indexed="23"/>
      </bottom>
      <diagonal/>
    </border>
    <border>
      <left/>
      <right style="medium">
        <color indexed="63"/>
      </right>
      <top style="medium">
        <color indexed="63"/>
      </top>
      <bottom style="thin">
        <color indexed="2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6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n">
        <color indexed="23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auto="1"/>
      </right>
      <top/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 style="double">
        <color indexed="63"/>
      </left>
      <right/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22" fillId="0" borderId="0"/>
    <xf numFmtId="0" fontId="94" fillId="0" borderId="0"/>
  </cellStyleXfs>
  <cellXfs count="921">
    <xf numFmtId="0" fontId="0" fillId="0" borderId="0" xfId="0"/>
    <xf numFmtId="0" fontId="0" fillId="2" borderId="0" xfId="0" applyFill="1"/>
    <xf numFmtId="0" fontId="4" fillId="2" borderId="1" xfId="0" applyFont="1" applyFill="1" applyBorder="1"/>
    <xf numFmtId="0" fontId="0" fillId="2" borderId="2" xfId="0" applyFill="1" applyBorder="1"/>
    <xf numFmtId="0" fontId="5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6" fillId="2" borderId="2" xfId="0" applyFont="1" applyFill="1" applyBorder="1"/>
    <xf numFmtId="0" fontId="0" fillId="2" borderId="5" xfId="0" applyFill="1" applyBorder="1"/>
    <xf numFmtId="0" fontId="6" fillId="2" borderId="4" xfId="0" applyFont="1" applyFill="1" applyBorder="1"/>
    <xf numFmtId="0" fontId="0" fillId="2" borderId="6" xfId="0" applyFill="1" applyBorder="1"/>
    <xf numFmtId="0" fontId="0" fillId="2" borderId="4" xfId="0" applyFill="1" applyBorder="1" applyProtection="1">
      <protection locked="0"/>
    </xf>
    <xf numFmtId="0" fontId="0" fillId="2" borderId="0" xfId="0" applyFill="1" applyAlignment="1">
      <alignment vertical="center"/>
    </xf>
    <xf numFmtId="0" fontId="7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7" fillId="2" borderId="10" xfId="0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4" fillId="2" borderId="24" xfId="0" applyFont="1" applyFill="1" applyBorder="1"/>
    <xf numFmtId="0" fontId="5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6" fillId="2" borderId="2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0" xfId="0" applyFont="1" applyFill="1"/>
    <xf numFmtId="17" fontId="18" fillId="2" borderId="0" xfId="0" quotePrefix="1" applyNumberFormat="1" applyFont="1" applyFill="1"/>
    <xf numFmtId="0" fontId="18" fillId="2" borderId="0" xfId="0" applyFont="1" applyFill="1"/>
    <xf numFmtId="0" fontId="3" fillId="2" borderId="0" xfId="0" applyFont="1" applyFill="1"/>
    <xf numFmtId="0" fontId="20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2" xfId="0" applyFont="1" applyBorder="1" applyAlignment="1">
      <alignment vertical="top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6" fillId="0" borderId="27" xfId="0" applyFont="1" applyBorder="1" applyAlignment="1">
      <alignment vertical="center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2" fillId="0" borderId="2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28" xfId="0" applyFont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22" fillId="0" borderId="27" xfId="0" applyFont="1" applyBorder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25" fillId="0" borderId="0" xfId="1" applyFont="1" applyBorder="1" applyAlignment="1" applyProtection="1">
      <alignment horizontal="right" vertical="center"/>
    </xf>
    <xf numFmtId="0" fontId="23" fillId="2" borderId="2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5" fillId="2" borderId="29" xfId="0" applyFont="1" applyFill="1" applyBorder="1"/>
    <xf numFmtId="0" fontId="0" fillId="0" borderId="30" xfId="0" applyBorder="1"/>
    <xf numFmtId="0" fontId="18" fillId="0" borderId="0" xfId="0" applyFont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6" fillId="2" borderId="26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0" fillId="2" borderId="0" xfId="0" quotePrefix="1" applyFill="1"/>
    <xf numFmtId="0" fontId="32" fillId="3" borderId="4" xfId="0" applyFont="1" applyFill="1" applyBorder="1" applyAlignment="1">
      <alignment horizontal="left" vertical="center" indent="1"/>
    </xf>
    <xf numFmtId="0" fontId="32" fillId="0" borderId="0" xfId="0" applyFont="1" applyAlignment="1">
      <alignment horizontal="left" vertical="center"/>
    </xf>
    <xf numFmtId="0" fontId="32" fillId="2" borderId="28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 indent="1"/>
    </xf>
    <xf numFmtId="0" fontId="21" fillId="0" borderId="27" xfId="0" applyFont="1" applyBorder="1"/>
    <xf numFmtId="2" fontId="12" fillId="2" borderId="26" xfId="0" applyNumberFormat="1" applyFont="1" applyFill="1" applyBorder="1" applyAlignment="1" applyProtection="1">
      <alignment horizontal="left" vertical="center"/>
      <protection locked="0"/>
    </xf>
    <xf numFmtId="2" fontId="12" fillId="2" borderId="32" xfId="0" quotePrefix="1" applyNumberFormat="1" applyFont="1" applyFill="1" applyBorder="1" applyAlignment="1" applyProtection="1">
      <alignment horizontal="left" vertical="center"/>
      <protection locked="0"/>
    </xf>
    <xf numFmtId="164" fontId="12" fillId="2" borderId="7" xfId="0" applyNumberFormat="1" applyFont="1" applyFill="1" applyBorder="1" applyAlignment="1" applyProtection="1">
      <alignment horizontal="left" vertical="center"/>
      <protection locked="0"/>
    </xf>
    <xf numFmtId="1" fontId="12" fillId="2" borderId="25" xfId="0" applyNumberFormat="1" applyFont="1" applyFill="1" applyBorder="1" applyAlignment="1" applyProtection="1">
      <alignment horizontal="left" vertical="center"/>
      <protection locked="0"/>
    </xf>
    <xf numFmtId="2" fontId="12" fillId="2" borderId="33" xfId="0" applyNumberFormat="1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9" fillId="0" borderId="27" xfId="0" applyFont="1" applyBorder="1" applyAlignment="1">
      <alignment horizontal="left" vertical="top" indent="1"/>
    </xf>
    <xf numFmtId="0" fontId="9" fillId="0" borderId="0" xfId="0" applyFont="1" applyAlignment="1">
      <alignment vertical="top"/>
    </xf>
    <xf numFmtId="0" fontId="1" fillId="0" borderId="0" xfId="2"/>
    <xf numFmtId="0" fontId="34" fillId="0" borderId="0" xfId="2" applyFont="1" applyAlignment="1">
      <alignment horizontal="center"/>
    </xf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6" fillId="0" borderId="5" xfId="2" applyFont="1" applyBorder="1"/>
    <xf numFmtId="0" fontId="22" fillId="0" borderId="0" xfId="2" applyFont="1"/>
    <xf numFmtId="0" fontId="6" fillId="0" borderId="0" xfId="2" applyFont="1" applyAlignment="1">
      <alignment horizontal="center"/>
    </xf>
    <xf numFmtId="0" fontId="6" fillId="0" borderId="24" xfId="2" applyFont="1" applyBorder="1" applyAlignment="1" applyProtection="1">
      <alignment vertical="top" wrapText="1"/>
      <protection locked="0"/>
    </xf>
    <xf numFmtId="0" fontId="6" fillId="0" borderId="24" xfId="2" applyFont="1" applyBorder="1" applyAlignment="1" applyProtection="1">
      <alignment horizontal="center" vertical="top" wrapText="1"/>
      <protection locked="0"/>
    </xf>
    <xf numFmtId="0" fontId="6" fillId="0" borderId="67" xfId="2" applyFont="1" applyBorder="1" applyAlignment="1" applyProtection="1">
      <alignment vertical="top" wrapText="1"/>
      <protection locked="0"/>
    </xf>
    <xf numFmtId="0" fontId="6" fillId="0" borderId="3" xfId="2" applyFont="1" applyBorder="1" applyAlignment="1" applyProtection="1">
      <alignment vertical="top" wrapText="1"/>
      <protection locked="0"/>
    </xf>
    <xf numFmtId="0" fontId="6" fillId="0" borderId="3" xfId="2" applyFont="1" applyBorder="1" applyAlignment="1" applyProtection="1">
      <alignment horizontal="center" vertical="top" wrapText="1"/>
      <protection locked="0"/>
    </xf>
    <xf numFmtId="0" fontId="6" fillId="0" borderId="19" xfId="2" applyFont="1" applyBorder="1" applyAlignment="1" applyProtection="1">
      <alignment vertical="top" wrapText="1"/>
      <protection locked="0"/>
    </xf>
    <xf numFmtId="0" fontId="6" fillId="0" borderId="1" xfId="2" applyFont="1" applyBorder="1" applyAlignment="1" applyProtection="1">
      <alignment vertical="top" wrapText="1"/>
      <protection locked="0"/>
    </xf>
    <xf numFmtId="0" fontId="6" fillId="0" borderId="66" xfId="2" applyFont="1" applyBorder="1" applyAlignment="1" applyProtection="1">
      <alignment vertical="top" wrapText="1"/>
      <protection locked="0"/>
    </xf>
    <xf numFmtId="0" fontId="6" fillId="0" borderId="1" xfId="2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/>
    </xf>
    <xf numFmtId="0" fontId="32" fillId="0" borderId="4" xfId="0" applyFont="1" applyBorder="1" applyAlignment="1">
      <alignment horizontal="left" vertical="center" indent="1"/>
    </xf>
    <xf numFmtId="0" fontId="32" fillId="3" borderId="4" xfId="0" applyFont="1" applyFill="1" applyBorder="1" applyAlignment="1">
      <alignment horizontal="right" vertical="center" indent="1"/>
    </xf>
    <xf numFmtId="0" fontId="0" fillId="0" borderId="28" xfId="0" applyBorder="1" applyAlignment="1">
      <alignment vertical="center"/>
    </xf>
    <xf numFmtId="0" fontId="22" fillId="3" borderId="36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7" xfId="0" applyFont="1" applyBorder="1" applyAlignment="1">
      <alignment horizontal="left" vertical="center" indent="1"/>
    </xf>
    <xf numFmtId="0" fontId="32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2" fillId="0" borderId="0" xfId="0" applyFont="1"/>
    <xf numFmtId="0" fontId="39" fillId="0" borderId="7" xfId="1" applyFont="1" applyFill="1" applyBorder="1" applyAlignment="1" applyProtection="1">
      <alignment horizontal="center" vertical="center"/>
    </xf>
    <xf numFmtId="0" fontId="6" fillId="0" borderId="25" xfId="0" applyFont="1" applyBorder="1" applyAlignment="1">
      <alignment vertical="center"/>
    </xf>
    <xf numFmtId="0" fontId="39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40" fillId="0" borderId="0" xfId="1" applyFont="1" applyFill="1" applyBorder="1" applyAlignment="1" applyProtection="1">
      <alignment horizontal="center" vertical="center"/>
    </xf>
    <xf numFmtId="0" fontId="0" fillId="0" borderId="83" xfId="0" applyBorder="1" applyAlignment="1">
      <alignment vertical="center"/>
    </xf>
    <xf numFmtId="0" fontId="43" fillId="0" borderId="83" xfId="0" applyFont="1" applyBorder="1" applyAlignment="1">
      <alignment vertical="center" wrapText="1"/>
    </xf>
    <xf numFmtId="0" fontId="44" fillId="4" borderId="31" xfId="0" applyFont="1" applyFill="1" applyBorder="1"/>
    <xf numFmtId="0" fontId="44" fillId="3" borderId="31" xfId="0" applyFont="1" applyFill="1" applyBorder="1"/>
    <xf numFmtId="0" fontId="44" fillId="4" borderId="86" xfId="0" applyFont="1" applyFill="1" applyBorder="1"/>
    <xf numFmtId="0" fontId="44" fillId="3" borderId="86" xfId="0" applyFont="1" applyFill="1" applyBorder="1"/>
    <xf numFmtId="0" fontId="47" fillId="6" borderId="7" xfId="0" applyFont="1" applyFill="1" applyBorder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6" fillId="0" borderId="51" xfId="2" applyFont="1" applyBorder="1"/>
    <xf numFmtId="0" fontId="6" fillId="0" borderId="52" xfId="2" applyFont="1" applyBorder="1"/>
    <xf numFmtId="0" fontId="6" fillId="0" borderId="53" xfId="2" applyFont="1" applyBorder="1"/>
    <xf numFmtId="0" fontId="6" fillId="0" borderId="57" xfId="2" applyFont="1" applyBorder="1"/>
    <xf numFmtId="0" fontId="6" fillId="0" borderId="58" xfId="2" applyFont="1" applyBorder="1"/>
    <xf numFmtId="0" fontId="6" fillId="0" borderId="39" xfId="2" applyFont="1" applyBorder="1"/>
    <xf numFmtId="0" fontId="6" fillId="0" borderId="56" xfId="2" applyFont="1" applyBorder="1"/>
    <xf numFmtId="0" fontId="6" fillId="7" borderId="87" xfId="2" applyFont="1" applyFill="1" applyBorder="1" applyAlignment="1">
      <alignment horizontal="center"/>
    </xf>
    <xf numFmtId="0" fontId="6" fillId="7" borderId="66" xfId="2" applyFont="1" applyFill="1" applyBorder="1" applyAlignment="1">
      <alignment horizontal="center"/>
    </xf>
    <xf numFmtId="0" fontId="6" fillId="7" borderId="68" xfId="2" applyFont="1" applyFill="1" applyBorder="1" applyAlignment="1">
      <alignment horizontal="center"/>
    </xf>
    <xf numFmtId="0" fontId="6" fillId="7" borderId="88" xfId="2" applyFont="1" applyFill="1" applyBorder="1" applyAlignment="1">
      <alignment horizontal="center"/>
    </xf>
    <xf numFmtId="0" fontId="6" fillId="7" borderId="67" xfId="2" applyFont="1" applyFill="1" applyBorder="1" applyAlignment="1">
      <alignment horizontal="center"/>
    </xf>
    <xf numFmtId="0" fontId="6" fillId="7" borderId="69" xfId="2" applyFont="1" applyFill="1" applyBorder="1" applyAlignment="1">
      <alignment horizontal="center"/>
    </xf>
    <xf numFmtId="0" fontId="6" fillId="7" borderId="25" xfId="2" applyFont="1" applyFill="1" applyBorder="1" applyAlignment="1">
      <alignment horizontal="centerContinuous"/>
    </xf>
    <xf numFmtId="0" fontId="6" fillId="7" borderId="26" xfId="2" applyFont="1" applyFill="1" applyBorder="1" applyAlignment="1">
      <alignment horizontal="centerContinuous"/>
    </xf>
    <xf numFmtId="0" fontId="6" fillId="7" borderId="20" xfId="2" applyFont="1" applyFill="1" applyBorder="1" applyAlignment="1">
      <alignment horizontal="center"/>
    </xf>
    <xf numFmtId="0" fontId="6" fillId="7" borderId="21" xfId="2" applyFont="1" applyFill="1" applyBorder="1" applyAlignment="1">
      <alignment horizontal="center"/>
    </xf>
    <xf numFmtId="0" fontId="1" fillId="7" borderId="21" xfId="2" applyFill="1" applyBorder="1"/>
    <xf numFmtId="0" fontId="6" fillId="7" borderId="22" xfId="2" applyFont="1" applyFill="1" applyBorder="1" applyAlignment="1">
      <alignment horizontal="center"/>
    </xf>
    <xf numFmtId="0" fontId="1" fillId="2" borderId="0" xfId="3" applyFill="1"/>
    <xf numFmtId="0" fontId="41" fillId="2" borderId="1" xfId="3" applyFont="1" applyFill="1" applyBorder="1" applyAlignment="1">
      <alignment vertical="center"/>
    </xf>
    <xf numFmtId="0" fontId="6" fillId="2" borderId="2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1" fillId="2" borderId="0" xfId="3" applyFill="1" applyAlignment="1">
      <alignment vertical="center"/>
    </xf>
    <xf numFmtId="0" fontId="4" fillId="2" borderId="0" xfId="3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4" fillId="2" borderId="7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left" vertical="center" wrapText="1" indent="1"/>
    </xf>
    <xf numFmtId="0" fontId="49" fillId="2" borderId="7" xfId="3" applyFont="1" applyFill="1" applyBorder="1" applyAlignment="1">
      <alignment horizontal="center" vertical="center"/>
    </xf>
    <xf numFmtId="0" fontId="50" fillId="0" borderId="7" xfId="3" applyFont="1" applyBorder="1" applyAlignment="1">
      <alignment vertical="center"/>
    </xf>
    <xf numFmtId="0" fontId="13" fillId="2" borderId="7" xfId="3" applyFont="1" applyFill="1" applyBorder="1" applyAlignment="1" applyProtection="1">
      <alignment horizontal="center" vertical="center"/>
      <protection locked="0"/>
    </xf>
    <xf numFmtId="0" fontId="14" fillId="2" borderId="7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vertical="center"/>
    </xf>
    <xf numFmtId="2" fontId="12" fillId="2" borderId="7" xfId="3" applyNumberFormat="1" applyFont="1" applyFill="1" applyBorder="1" applyAlignment="1" applyProtection="1">
      <alignment horizontal="left" vertical="center"/>
      <protection locked="0"/>
    </xf>
    <xf numFmtId="2" fontId="12" fillId="2" borderId="7" xfId="3" quotePrefix="1" applyNumberFormat="1" applyFont="1" applyFill="1" applyBorder="1" applyAlignment="1" applyProtection="1">
      <alignment horizontal="left" vertical="center"/>
      <protection locked="0"/>
    </xf>
    <xf numFmtId="17" fontId="18" fillId="2" borderId="0" xfId="3" quotePrefix="1" applyNumberFormat="1" applyFont="1" applyFill="1"/>
    <xf numFmtId="0" fontId="18" fillId="2" borderId="0" xfId="3" applyFont="1" applyFill="1"/>
    <xf numFmtId="0" fontId="3" fillId="2" borderId="0" xfId="3" applyFont="1" applyFill="1"/>
    <xf numFmtId="0" fontId="20" fillId="2" borderId="0" xfId="3" applyFont="1" applyFill="1" applyAlignment="1">
      <alignment vertical="center"/>
    </xf>
    <xf numFmtId="2" fontId="12" fillId="0" borderId="7" xfId="3" applyNumberFormat="1" applyFont="1" applyBorder="1" applyAlignment="1" applyProtection="1">
      <alignment horizontal="left" vertical="center"/>
      <protection locked="0"/>
    </xf>
    <xf numFmtId="2" fontId="12" fillId="0" borderId="7" xfId="3" quotePrefix="1" applyNumberFormat="1" applyFont="1" applyBorder="1" applyAlignment="1" applyProtection="1">
      <alignment horizontal="left" vertical="center"/>
      <protection locked="0"/>
    </xf>
    <xf numFmtId="0" fontId="54" fillId="0" borderId="0" xfId="4" applyFont="1" applyBorder="1" applyAlignment="1" applyProtection="1"/>
    <xf numFmtId="0" fontId="56" fillId="0" borderId="0" xfId="5" applyFont="1"/>
    <xf numFmtId="0" fontId="54" fillId="0" borderId="0" xfId="4" applyFont="1" applyAlignment="1" applyProtection="1">
      <alignment horizontal="left"/>
    </xf>
    <xf numFmtId="0" fontId="54" fillId="0" borderId="0" xfId="4" applyFont="1" applyAlignment="1" applyProtection="1"/>
    <xf numFmtId="0" fontId="55" fillId="0" borderId="51" xfId="5" applyBorder="1"/>
    <xf numFmtId="0" fontId="55" fillId="0" borderId="52" xfId="5" applyBorder="1"/>
    <xf numFmtId="0" fontId="56" fillId="0" borderId="52" xfId="5" applyFont="1" applyBorder="1"/>
    <xf numFmtId="0" fontId="56" fillId="0" borderId="52" xfId="5" applyFont="1" applyBorder="1" applyAlignment="1">
      <alignment wrapText="1"/>
    </xf>
    <xf numFmtId="0" fontId="56" fillId="0" borderId="89" xfId="5" applyFont="1" applyBorder="1"/>
    <xf numFmtId="0" fontId="56" fillId="3" borderId="89" xfId="5" applyFont="1" applyFill="1" applyBorder="1"/>
    <xf numFmtId="0" fontId="56" fillId="0" borderId="58" xfId="5" applyFont="1" applyBorder="1"/>
    <xf numFmtId="0" fontId="56" fillId="0" borderId="0" xfId="5" applyFont="1" applyAlignment="1">
      <alignment wrapText="1"/>
    </xf>
    <xf numFmtId="0" fontId="55" fillId="0" borderId="54" xfId="5" applyBorder="1"/>
    <xf numFmtId="0" fontId="55" fillId="0" borderId="0" xfId="5"/>
    <xf numFmtId="0" fontId="56" fillId="0" borderId="0" xfId="5" applyFont="1" applyAlignment="1">
      <alignment horizontal="right"/>
    </xf>
    <xf numFmtId="0" fontId="56" fillId="0" borderId="66" xfId="5" applyFont="1" applyBorder="1"/>
    <xf numFmtId="0" fontId="56" fillId="3" borderId="66" xfId="5" applyFont="1" applyFill="1" applyBorder="1"/>
    <xf numFmtId="0" fontId="56" fillId="0" borderId="83" xfId="5" applyFont="1" applyBorder="1"/>
    <xf numFmtId="0" fontId="56" fillId="0" borderId="39" xfId="5" applyFont="1" applyBorder="1"/>
    <xf numFmtId="0" fontId="56" fillId="3" borderId="7" xfId="5" applyFont="1" applyFill="1" applyBorder="1"/>
    <xf numFmtId="0" fontId="56" fillId="3" borderId="25" xfId="5" applyFont="1" applyFill="1" applyBorder="1"/>
    <xf numFmtId="0" fontId="56" fillId="3" borderId="33" xfId="5" applyFont="1" applyFill="1" applyBorder="1" applyAlignment="1">
      <alignment wrapText="1"/>
    </xf>
    <xf numFmtId="0" fontId="56" fillId="3" borderId="26" xfId="5" applyFont="1" applyFill="1" applyBorder="1" applyAlignment="1">
      <alignment wrapText="1"/>
    </xf>
    <xf numFmtId="14" fontId="56" fillId="3" borderId="25" xfId="5" applyNumberFormat="1" applyFont="1" applyFill="1" applyBorder="1" applyAlignment="1">
      <alignment horizontal="left"/>
    </xf>
    <xf numFmtId="14" fontId="56" fillId="3" borderId="66" xfId="5" applyNumberFormat="1" applyFont="1" applyFill="1" applyBorder="1"/>
    <xf numFmtId="0" fontId="56" fillId="0" borderId="90" xfId="5" applyFont="1" applyBorder="1"/>
    <xf numFmtId="0" fontId="56" fillId="3" borderId="91" xfId="5" applyFont="1" applyFill="1" applyBorder="1"/>
    <xf numFmtId="0" fontId="56" fillId="0" borderId="41" xfId="5" applyFont="1" applyBorder="1"/>
    <xf numFmtId="0" fontId="56" fillId="0" borderId="41" xfId="5" applyFont="1" applyBorder="1" applyAlignment="1">
      <alignment wrapText="1"/>
    </xf>
    <xf numFmtId="0" fontId="56" fillId="0" borderId="41" xfId="5" applyFont="1" applyBorder="1" applyAlignment="1">
      <alignment horizontal="center"/>
    </xf>
    <xf numFmtId="0" fontId="56" fillId="0" borderId="91" xfId="5" applyFont="1" applyBorder="1"/>
    <xf numFmtId="0" fontId="56" fillId="0" borderId="65" xfId="5" applyFont="1" applyBorder="1" applyAlignment="1">
      <alignment wrapText="1"/>
    </xf>
    <xf numFmtId="0" fontId="56" fillId="4" borderId="23" xfId="5" applyFont="1" applyFill="1" applyBorder="1" applyAlignment="1">
      <alignment horizontal="center" vertical="center" wrapText="1"/>
    </xf>
    <xf numFmtId="0" fontId="56" fillId="4" borderId="23" xfId="5" applyFont="1" applyFill="1" applyBorder="1" applyAlignment="1">
      <alignment horizontal="center" vertical="center" textRotation="90" wrapText="1"/>
    </xf>
    <xf numFmtId="0" fontId="58" fillId="4" borderId="23" xfId="5" applyFont="1" applyFill="1" applyBorder="1" applyAlignment="1">
      <alignment horizontal="center" vertical="center" wrapText="1"/>
    </xf>
    <xf numFmtId="0" fontId="56" fillId="4" borderId="92" xfId="5" applyFont="1" applyFill="1" applyBorder="1" applyAlignment="1">
      <alignment horizontal="center" vertical="center" wrapText="1"/>
    </xf>
    <xf numFmtId="0" fontId="58" fillId="4" borderId="92" xfId="5" applyFont="1" applyFill="1" applyBorder="1" applyAlignment="1">
      <alignment horizontal="center" vertical="center" wrapText="1"/>
    </xf>
    <xf numFmtId="0" fontId="56" fillId="0" borderId="8" xfId="5" applyFont="1" applyBorder="1" applyAlignment="1">
      <alignment vertical="top" wrapText="1"/>
    </xf>
    <xf numFmtId="0" fontId="56" fillId="0" borderId="7" xfId="5" applyFont="1" applyBorder="1" applyAlignment="1">
      <alignment vertical="top" wrapText="1"/>
    </xf>
    <xf numFmtId="0" fontId="56" fillId="5" borderId="7" xfId="5" applyFont="1" applyFill="1" applyBorder="1" applyAlignment="1">
      <alignment wrapText="1"/>
    </xf>
    <xf numFmtId="1" fontId="56" fillId="0" borderId="7" xfId="5" applyNumberFormat="1" applyFont="1" applyBorder="1" applyAlignment="1">
      <alignment vertical="top" wrapText="1"/>
    </xf>
    <xf numFmtId="0" fontId="56" fillId="5" borderId="9" xfId="5" applyFont="1" applyFill="1" applyBorder="1" applyAlignment="1">
      <alignment wrapText="1"/>
    </xf>
    <xf numFmtId="0" fontId="56" fillId="0" borderId="93" xfId="5" applyFont="1" applyBorder="1" applyAlignment="1">
      <alignment vertical="top" wrapText="1"/>
    </xf>
    <xf numFmtId="0" fontId="56" fillId="0" borderId="91" xfId="5" applyFont="1" applyBorder="1" applyAlignment="1">
      <alignment vertical="top" wrapText="1"/>
    </xf>
    <xf numFmtId="0" fontId="56" fillId="5" borderId="91" xfId="5" applyFont="1" applyFill="1" applyBorder="1" applyAlignment="1">
      <alignment wrapText="1"/>
    </xf>
    <xf numFmtId="1" fontId="56" fillId="0" borderId="91" xfId="5" applyNumberFormat="1" applyFont="1" applyBorder="1" applyAlignment="1">
      <alignment vertical="top" wrapText="1"/>
    </xf>
    <xf numFmtId="0" fontId="56" fillId="5" borderId="94" xfId="5" applyFont="1" applyFill="1" applyBorder="1" applyAlignment="1">
      <alignment wrapText="1"/>
    </xf>
    <xf numFmtId="0" fontId="59" fillId="5" borderId="0" xfId="5" applyFont="1" applyFill="1"/>
    <xf numFmtId="0" fontId="56" fillId="5" borderId="0" xfId="5" applyFont="1" applyFill="1"/>
    <xf numFmtId="0" fontId="56" fillId="5" borderId="0" xfId="5" applyFont="1" applyFill="1" applyAlignment="1">
      <alignment wrapText="1"/>
    </xf>
    <xf numFmtId="0" fontId="60" fillId="5" borderId="7" xfId="5" applyFont="1" applyFill="1" applyBorder="1"/>
    <xf numFmtId="0" fontId="59" fillId="5" borderId="25" xfId="5" applyFont="1" applyFill="1" applyBorder="1"/>
    <xf numFmtId="0" fontId="56" fillId="5" borderId="33" xfId="5" applyFont="1" applyFill="1" applyBorder="1" applyAlignment="1">
      <alignment wrapText="1"/>
    </xf>
    <xf numFmtId="0" fontId="57" fillId="5" borderId="25" xfId="5" applyFont="1" applyFill="1" applyBorder="1"/>
    <xf numFmtId="0" fontId="56" fillId="5" borderId="26" xfId="5" applyFont="1" applyFill="1" applyBorder="1" applyAlignment="1">
      <alignment wrapText="1"/>
    </xf>
    <xf numFmtId="0" fontId="61" fillId="5" borderId="25" xfId="5" applyFont="1" applyFill="1" applyBorder="1"/>
    <xf numFmtId="0" fontId="61" fillId="5" borderId="33" xfId="5" applyFont="1" applyFill="1" applyBorder="1"/>
    <xf numFmtId="0" fontId="56" fillId="5" borderId="33" xfId="5" applyFont="1" applyFill="1" applyBorder="1"/>
    <xf numFmtId="0" fontId="56" fillId="5" borderId="26" xfId="5" applyFont="1" applyFill="1" applyBorder="1"/>
    <xf numFmtId="0" fontId="61" fillId="5" borderId="0" xfId="5" applyFont="1" applyFill="1"/>
    <xf numFmtId="0" fontId="60" fillId="5" borderId="24" xfId="5" applyFont="1" applyFill="1" applyBorder="1"/>
    <xf numFmtId="0" fontId="56" fillId="5" borderId="25" xfId="5" applyFont="1" applyFill="1" applyBorder="1" applyAlignment="1">
      <alignment wrapText="1"/>
    </xf>
    <xf numFmtId="0" fontId="61" fillId="5" borderId="1" xfId="5" applyFont="1" applyFill="1" applyBorder="1"/>
    <xf numFmtId="0" fontId="61" fillId="5" borderId="2" xfId="5" applyFont="1" applyFill="1" applyBorder="1"/>
    <xf numFmtId="0" fontId="56" fillId="5" borderId="2" xfId="5" applyFont="1" applyFill="1" applyBorder="1"/>
    <xf numFmtId="0" fontId="56" fillId="5" borderId="5" xfId="5" applyFont="1" applyFill="1" applyBorder="1"/>
    <xf numFmtId="0" fontId="55" fillId="5" borderId="24" xfId="5" applyFill="1" applyBorder="1"/>
    <xf numFmtId="0" fontId="61" fillId="5" borderId="24" xfId="5" applyFont="1" applyFill="1" applyBorder="1"/>
    <xf numFmtId="0" fontId="56" fillId="5" borderId="29" xfId="5" applyFont="1" applyFill="1" applyBorder="1"/>
    <xf numFmtId="0" fontId="55" fillId="5" borderId="25" xfId="5" applyFill="1" applyBorder="1"/>
    <xf numFmtId="0" fontId="61" fillId="5" borderId="33" xfId="5" applyFont="1" applyFill="1" applyBorder="1" applyAlignment="1">
      <alignment wrapText="1"/>
    </xf>
    <xf numFmtId="0" fontId="61" fillId="5" borderId="3" xfId="5" applyFont="1" applyFill="1" applyBorder="1"/>
    <xf numFmtId="0" fontId="61" fillId="5" borderId="4" xfId="5" applyFont="1" applyFill="1" applyBorder="1"/>
    <xf numFmtId="0" fontId="56" fillId="5" borderId="4" xfId="5" applyFont="1" applyFill="1" applyBorder="1"/>
    <xf numFmtId="0" fontId="56" fillId="5" borderId="6" xfId="5" applyFont="1" applyFill="1" applyBorder="1"/>
    <xf numFmtId="0" fontId="62" fillId="5" borderId="0" xfId="5" applyFont="1" applyFill="1"/>
    <xf numFmtId="0" fontId="61" fillId="5" borderId="3" xfId="5" applyFont="1" applyFill="1" applyBorder="1" applyAlignment="1">
      <alignment wrapText="1"/>
    </xf>
    <xf numFmtId="0" fontId="57" fillId="5" borderId="24" xfId="5" applyFont="1" applyFill="1" applyBorder="1" applyAlignment="1">
      <alignment wrapText="1"/>
    </xf>
    <xf numFmtId="0" fontId="56" fillId="5" borderId="3" xfId="5" applyFont="1" applyFill="1" applyBorder="1"/>
    <xf numFmtId="0" fontId="56" fillId="5" borderId="4" xfId="5" applyFont="1" applyFill="1" applyBorder="1" applyAlignment="1">
      <alignment wrapText="1"/>
    </xf>
    <xf numFmtId="0" fontId="56" fillId="5" borderId="3" xfId="5" applyFont="1" applyFill="1" applyBorder="1" applyAlignment="1">
      <alignment wrapText="1"/>
    </xf>
    <xf numFmtId="0" fontId="56" fillId="5" borderId="6" xfId="5" applyFont="1" applyFill="1" applyBorder="1" applyAlignment="1">
      <alignment wrapText="1"/>
    </xf>
    <xf numFmtId="0" fontId="56" fillId="5" borderId="24" xfId="5" applyFont="1" applyFill="1" applyBorder="1" applyAlignment="1">
      <alignment wrapText="1"/>
    </xf>
    <xf numFmtId="0" fontId="56" fillId="5" borderId="25" xfId="5" applyFont="1" applyFill="1" applyBorder="1"/>
    <xf numFmtId="14" fontId="1" fillId="0" borderId="7" xfId="3" applyNumberFormat="1" applyBorder="1" applyAlignment="1">
      <alignment horizontal="left" vertical="center" wrapText="1" indent="1"/>
    </xf>
    <xf numFmtId="2" fontId="65" fillId="0" borderId="7" xfId="3" quotePrefix="1" applyNumberFormat="1" applyFont="1" applyBorder="1" applyAlignment="1" applyProtection="1">
      <alignment horizontal="left" vertical="center"/>
      <protection locked="0"/>
    </xf>
    <xf numFmtId="2" fontId="65" fillId="0" borderId="7" xfId="3" applyNumberFormat="1" applyFont="1" applyBorder="1" applyAlignment="1" applyProtection="1">
      <alignment horizontal="left" vertical="center"/>
      <protection locked="0"/>
    </xf>
    <xf numFmtId="166" fontId="65" fillId="0" borderId="95" xfId="0" applyNumberFormat="1" applyFont="1" applyBorder="1" applyAlignment="1">
      <alignment horizontal="center" vertical="center" wrapText="1"/>
    </xf>
    <xf numFmtId="166" fontId="65" fillId="0" borderId="8" xfId="0" applyNumberFormat="1" applyFont="1" applyBorder="1" applyAlignment="1">
      <alignment horizontal="center" vertical="center" wrapText="1"/>
    </xf>
    <xf numFmtId="166" fontId="65" fillId="0" borderId="95" xfId="0" applyNumberFormat="1" applyFont="1" applyBorder="1" applyAlignment="1">
      <alignment horizontal="center"/>
    </xf>
    <xf numFmtId="4" fontId="65" fillId="0" borderId="7" xfId="3" quotePrefix="1" applyNumberFormat="1" applyFont="1" applyBorder="1" applyAlignment="1" applyProtection="1">
      <alignment horizontal="left" vertical="center"/>
      <protection locked="0"/>
    </xf>
    <xf numFmtId="4" fontId="65" fillId="0" borderId="7" xfId="3" applyNumberFormat="1" applyFont="1" applyBorder="1" applyAlignment="1" applyProtection="1">
      <alignment horizontal="left" vertical="center"/>
      <protection locked="0"/>
    </xf>
    <xf numFmtId="4" fontId="65" fillId="0" borderId="7" xfId="0" applyNumberFormat="1" applyFont="1" applyBorder="1" applyAlignment="1">
      <alignment horizontal="center" vertical="center" wrapText="1"/>
    </xf>
    <xf numFmtId="3" fontId="65" fillId="0" borderId="7" xfId="3" applyNumberFormat="1" applyFont="1" applyBorder="1" applyAlignment="1" applyProtection="1">
      <alignment horizontal="center" vertical="center"/>
      <protection locked="0"/>
    </xf>
    <xf numFmtId="0" fontId="12" fillId="2" borderId="0" xfId="3" applyFont="1" applyFill="1" applyAlignment="1" applyProtection="1">
      <alignment horizontal="center" vertical="center"/>
      <protection locked="0"/>
    </xf>
    <xf numFmtId="2" fontId="12" fillId="2" borderId="0" xfId="3" applyNumberFormat="1" applyFont="1" applyFill="1" applyAlignment="1" applyProtection="1">
      <alignment horizontal="left" vertical="center"/>
      <protection locked="0"/>
    </xf>
    <xf numFmtId="2" fontId="12" fillId="2" borderId="0" xfId="3" quotePrefix="1" applyNumberFormat="1" applyFont="1" applyFill="1" applyAlignment="1" applyProtection="1">
      <alignment horizontal="left" vertical="center"/>
      <protection locked="0"/>
    </xf>
    <xf numFmtId="14" fontId="1" fillId="0" borderId="0" xfId="3" applyNumberFormat="1" applyAlignment="1">
      <alignment horizontal="left" vertical="center" wrapText="1" indent="1"/>
    </xf>
    <xf numFmtId="4" fontId="12" fillId="0" borderId="7" xfId="3" applyNumberFormat="1" applyFont="1" applyBorder="1" applyAlignment="1" applyProtection="1">
      <alignment horizontal="right" vertical="center"/>
      <protection locked="0"/>
    </xf>
    <xf numFmtId="4" fontId="12" fillId="2" borderId="7" xfId="3" applyNumberFormat="1" applyFont="1" applyFill="1" applyBorder="1" applyAlignment="1" applyProtection="1">
      <alignment horizontal="right" vertical="center"/>
      <protection locked="0"/>
    </xf>
    <xf numFmtId="1" fontId="12" fillId="2" borderId="3" xfId="3" applyNumberFormat="1" applyFont="1" applyFill="1" applyBorder="1" applyAlignment="1" applyProtection="1">
      <alignment horizontal="left" vertical="center"/>
      <protection locked="0"/>
    </xf>
    <xf numFmtId="2" fontId="12" fillId="2" borderId="4" xfId="3" applyNumberFormat="1" applyFont="1" applyFill="1" applyBorder="1" applyAlignment="1" applyProtection="1">
      <alignment horizontal="left" vertical="center"/>
      <protection locked="0"/>
    </xf>
    <xf numFmtId="0" fontId="13" fillId="2" borderId="4" xfId="3" applyFont="1" applyFill="1" applyBorder="1" applyAlignment="1" applyProtection="1">
      <alignment horizontal="center" vertical="center"/>
      <protection locked="0"/>
    </xf>
    <xf numFmtId="0" fontId="14" fillId="2" borderId="6" xfId="3" applyFont="1" applyFill="1" applyBorder="1" applyAlignment="1" applyProtection="1">
      <alignment horizontal="center" vertical="center"/>
      <protection locked="0"/>
    </xf>
    <xf numFmtId="4" fontId="65" fillId="0" borderId="25" xfId="0" applyNumberFormat="1" applyFont="1" applyBorder="1" applyAlignment="1">
      <alignment horizontal="right" vertical="center" wrapText="1"/>
    </xf>
    <xf numFmtId="4" fontId="65" fillId="0" borderId="26" xfId="0" applyNumberFormat="1" applyFont="1" applyBorder="1" applyAlignment="1">
      <alignment horizontal="right" vertical="center" wrapText="1"/>
    </xf>
    <xf numFmtId="167" fontId="66" fillId="0" borderId="7" xfId="0" applyNumberFormat="1" applyFont="1" applyBorder="1" applyAlignment="1">
      <alignment horizontal="center" vertical="center" wrapText="1"/>
    </xf>
    <xf numFmtId="167" fontId="65" fillId="0" borderId="7" xfId="0" applyNumberFormat="1" applyFont="1" applyBorder="1" applyAlignment="1">
      <alignment horizontal="center" vertical="center" wrapText="1"/>
    </xf>
    <xf numFmtId="168" fontId="66" fillId="0" borderId="7" xfId="0" applyNumberFormat="1" applyFont="1" applyBorder="1" applyAlignment="1">
      <alignment horizontal="center" vertical="center" wrapText="1"/>
    </xf>
    <xf numFmtId="0" fontId="1" fillId="2" borderId="0" xfId="3" applyFill="1" applyAlignment="1">
      <alignment horizontal="center"/>
    </xf>
    <xf numFmtId="0" fontId="12" fillId="2" borderId="7" xfId="3" applyFont="1" applyFill="1" applyBorder="1" applyAlignment="1">
      <alignment vertical="center"/>
    </xf>
    <xf numFmtId="0" fontId="12" fillId="2" borderId="7" xfId="3" applyFont="1" applyFill="1" applyBorder="1" applyAlignment="1">
      <alignment horizontal="left" vertical="center"/>
    </xf>
    <xf numFmtId="14" fontId="12" fillId="0" borderId="7" xfId="3" applyNumberFormat="1" applyFont="1" applyBorder="1" applyAlignment="1">
      <alignment horizontal="left" vertical="center" wrapText="1"/>
    </xf>
    <xf numFmtId="0" fontId="1" fillId="2" borderId="54" xfId="3" applyFill="1" applyBorder="1"/>
    <xf numFmtId="0" fontId="1" fillId="2" borderId="83" xfId="3" applyFill="1" applyBorder="1"/>
    <xf numFmtId="0" fontId="1" fillId="2" borderId="55" xfId="3" applyFill="1" applyBorder="1"/>
    <xf numFmtId="0" fontId="1" fillId="2" borderId="4" xfId="3" applyFill="1" applyBorder="1"/>
    <xf numFmtId="0" fontId="1" fillId="2" borderId="46" xfId="3" applyFill="1" applyBorder="1"/>
    <xf numFmtId="0" fontId="1" fillId="2" borderId="39" xfId="3" applyFill="1" applyBorder="1"/>
    <xf numFmtId="0" fontId="1" fillId="2" borderId="2" xfId="3" applyFill="1" applyBorder="1"/>
    <xf numFmtId="0" fontId="1" fillId="2" borderId="56" xfId="3" applyFill="1" applyBorder="1"/>
    <xf numFmtId="0" fontId="33" fillId="2" borderId="0" xfId="3" applyFont="1" applyFill="1"/>
    <xf numFmtId="0" fontId="22" fillId="2" borderId="39" xfId="3" applyFont="1" applyFill="1" applyBorder="1"/>
    <xf numFmtId="0" fontId="1" fillId="2" borderId="5" xfId="3" applyFill="1" applyBorder="1"/>
    <xf numFmtId="0" fontId="1" fillId="2" borderId="1" xfId="3" applyFill="1" applyBorder="1"/>
    <xf numFmtId="0" fontId="1" fillId="2" borderId="24" xfId="3" applyFill="1" applyBorder="1"/>
    <xf numFmtId="0" fontId="1" fillId="2" borderId="29" xfId="3" applyFill="1" applyBorder="1"/>
    <xf numFmtId="0" fontId="15" fillId="2" borderId="0" xfId="3" applyFont="1" applyFill="1" applyAlignment="1">
      <alignment horizontal="center"/>
    </xf>
    <xf numFmtId="0" fontId="1" fillId="2" borderId="6" xfId="3" applyFill="1" applyBorder="1"/>
    <xf numFmtId="0" fontId="1" fillId="2" borderId="3" xfId="3" applyFill="1" applyBorder="1"/>
    <xf numFmtId="0" fontId="1" fillId="2" borderId="5" xfId="3" applyFill="1" applyBorder="1" applyProtection="1">
      <protection locked="0"/>
    </xf>
    <xf numFmtId="0" fontId="1" fillId="2" borderId="0" xfId="3" applyFill="1" applyProtection="1">
      <protection locked="0"/>
    </xf>
    <xf numFmtId="0" fontId="1" fillId="2" borderId="1" xfId="3" applyFill="1" applyBorder="1" applyProtection="1">
      <protection locked="0"/>
    </xf>
    <xf numFmtId="0" fontId="1" fillId="2" borderId="2" xfId="3" applyFill="1" applyBorder="1" applyProtection="1">
      <protection locked="0"/>
    </xf>
    <xf numFmtId="0" fontId="1" fillId="2" borderId="24" xfId="3" applyFill="1" applyBorder="1" applyProtection="1">
      <protection locked="0"/>
    </xf>
    <xf numFmtId="0" fontId="1" fillId="2" borderId="29" xfId="3" applyFill="1" applyBorder="1" applyProtection="1">
      <protection locked="0"/>
    </xf>
    <xf numFmtId="0" fontId="12" fillId="2" borderId="24" xfId="3" applyFont="1" applyFill="1" applyBorder="1" applyProtection="1">
      <protection locked="0"/>
    </xf>
    <xf numFmtId="0" fontId="12" fillId="2" borderId="0" xfId="3" applyFont="1" applyFill="1" applyProtection="1">
      <protection locked="0"/>
    </xf>
    <xf numFmtId="0" fontId="12" fillId="2" borderId="29" xfId="3" applyFont="1" applyFill="1" applyBorder="1" applyProtection="1">
      <protection locked="0"/>
    </xf>
    <xf numFmtId="0" fontId="1" fillId="2" borderId="40" xfId="3" applyFill="1" applyBorder="1"/>
    <xf numFmtId="0" fontId="1" fillId="2" borderId="59" xfId="3" applyFill="1" applyBorder="1" applyProtection="1">
      <protection locked="0"/>
    </xf>
    <xf numFmtId="0" fontId="1" fillId="2" borderId="41" xfId="3" applyFill="1" applyBorder="1" applyProtection="1">
      <protection locked="0"/>
    </xf>
    <xf numFmtId="0" fontId="1" fillId="2" borderId="64" xfId="3" applyFill="1" applyBorder="1" applyProtection="1">
      <protection locked="0"/>
    </xf>
    <xf numFmtId="0" fontId="1" fillId="2" borderId="65" xfId="3" applyFill="1" applyBorder="1"/>
    <xf numFmtId="0" fontId="70" fillId="2" borderId="0" xfId="3" applyFont="1" applyFill="1"/>
    <xf numFmtId="0" fontId="56" fillId="0" borderId="2" xfId="5" applyFont="1" applyBorder="1"/>
    <xf numFmtId="0" fontId="56" fillId="0" borderId="96" xfId="5" applyFont="1" applyBorder="1"/>
    <xf numFmtId="0" fontId="56" fillId="0" borderId="26" xfId="5" applyFont="1" applyBorder="1" applyAlignment="1">
      <alignment vertical="top" wrapText="1"/>
    </xf>
    <xf numFmtId="0" fontId="56" fillId="0" borderId="97" xfId="5" applyFont="1" applyBorder="1" applyAlignment="1">
      <alignment vertical="top" wrapText="1"/>
    </xf>
    <xf numFmtId="0" fontId="56" fillId="0" borderId="0" xfId="5" applyFont="1" applyAlignment="1">
      <alignment horizontal="center" vertical="center" wrapText="1"/>
    </xf>
    <xf numFmtId="0" fontId="71" fillId="0" borderId="0" xfId="3" applyFont="1" applyAlignment="1">
      <alignment horizontal="left"/>
    </xf>
    <xf numFmtId="0" fontId="1" fillId="0" borderId="0" xfId="3"/>
    <xf numFmtId="0" fontId="72" fillId="0" borderId="0" xfId="3" applyFont="1"/>
    <xf numFmtId="0" fontId="73" fillId="0" borderId="0" xfId="3" applyFont="1"/>
    <xf numFmtId="0" fontId="74" fillId="0" borderId="0" xfId="3" applyFont="1"/>
    <xf numFmtId="0" fontId="72" fillId="0" borderId="0" xfId="3" applyFont="1" applyAlignment="1">
      <alignment horizontal="center"/>
    </xf>
    <xf numFmtId="0" fontId="34" fillId="0" borderId="98" xfId="6" applyFont="1" applyBorder="1" applyAlignment="1">
      <alignment horizontal="right" vertical="center"/>
    </xf>
    <xf numFmtId="0" fontId="34" fillId="0" borderId="99" xfId="6" applyFont="1" applyBorder="1" applyAlignment="1">
      <alignment horizontal="right" vertical="center"/>
    </xf>
    <xf numFmtId="0" fontId="22" fillId="0" borderId="0" xfId="6"/>
    <xf numFmtId="0" fontId="34" fillId="0" borderId="101" xfId="6" applyFont="1" applyBorder="1" applyAlignment="1">
      <alignment horizontal="right" vertical="center"/>
    </xf>
    <xf numFmtId="0" fontId="34" fillId="0" borderId="102" xfId="6" applyFont="1" applyBorder="1" applyAlignment="1">
      <alignment horizontal="right" vertical="center"/>
    </xf>
    <xf numFmtId="0" fontId="22" fillId="0" borderId="0" xfId="6" applyAlignment="1">
      <alignment horizontal="center"/>
    </xf>
    <xf numFmtId="0" fontId="15" fillId="0" borderId="0" xfId="6" applyFont="1" applyAlignment="1" applyProtection="1">
      <alignment horizontal="left"/>
      <protection locked="0"/>
    </xf>
    <xf numFmtId="0" fontId="22" fillId="0" borderId="0" xfId="6" applyProtection="1">
      <protection locked="0"/>
    </xf>
    <xf numFmtId="0" fontId="22" fillId="0" borderId="0" xfId="6" applyAlignment="1">
      <alignment horizontal="left"/>
    </xf>
    <xf numFmtId="0" fontId="15" fillId="3" borderId="0" xfId="6" applyFont="1" applyFill="1" applyAlignment="1" applyProtection="1">
      <alignment horizontal="center"/>
      <protection locked="0"/>
    </xf>
    <xf numFmtId="0" fontId="15" fillId="0" borderId="0" xfId="6" applyFont="1" applyAlignment="1" applyProtection="1">
      <alignment horizontal="center"/>
      <protection locked="0"/>
    </xf>
    <xf numFmtId="0" fontId="22" fillId="0" borderId="107" xfId="6" applyBorder="1" applyAlignment="1">
      <alignment horizontal="center" vertical="center" wrapText="1"/>
    </xf>
    <xf numFmtId="0" fontId="22" fillId="0" borderId="108" xfId="6" applyBorder="1" applyAlignment="1">
      <alignment horizontal="center" vertical="center" wrapText="1"/>
    </xf>
    <xf numFmtId="0" fontId="22" fillId="0" borderId="19" xfId="6" applyBorder="1" applyAlignment="1">
      <alignment horizontal="center" vertical="center" wrapText="1"/>
    </xf>
    <xf numFmtId="0" fontId="22" fillId="0" borderId="109" xfId="6" applyBorder="1" applyAlignment="1">
      <alignment horizontal="center" vertical="center" wrapText="1"/>
    </xf>
    <xf numFmtId="0" fontId="22" fillId="0" borderId="110" xfId="6" applyBorder="1" applyAlignment="1">
      <alignment horizontal="center" vertical="center" wrapText="1"/>
    </xf>
    <xf numFmtId="0" fontId="22" fillId="0" borderId="111" xfId="6" applyBorder="1" applyAlignment="1">
      <alignment horizontal="center" vertical="center" wrapText="1"/>
    </xf>
    <xf numFmtId="0" fontId="22" fillId="0" borderId="112" xfId="6" applyBorder="1" applyAlignment="1">
      <alignment horizontal="center" vertical="center" wrapText="1"/>
    </xf>
    <xf numFmtId="0" fontId="22" fillId="0" borderId="113" xfId="6" applyBorder="1" applyAlignment="1">
      <alignment horizontal="center"/>
    </xf>
    <xf numFmtId="0" fontId="22" fillId="0" borderId="114" xfId="6" applyBorder="1" applyAlignment="1" applyProtection="1">
      <alignment horizontal="center"/>
      <protection locked="0"/>
    </xf>
    <xf numFmtId="0" fontId="22" fillId="0" borderId="7" xfId="6" applyBorder="1" applyAlignment="1" applyProtection="1">
      <alignment horizontal="center"/>
      <protection locked="0"/>
    </xf>
    <xf numFmtId="0" fontId="22" fillId="0" borderId="115" xfId="6" applyBorder="1" applyAlignment="1">
      <alignment horizontal="center"/>
    </xf>
    <xf numFmtId="0" fontId="22" fillId="0" borderId="116" xfId="6" applyBorder="1" applyAlignment="1">
      <alignment horizontal="center"/>
    </xf>
    <xf numFmtId="0" fontId="22" fillId="0" borderId="117" xfId="6" applyBorder="1" applyAlignment="1" applyProtection="1">
      <alignment horizontal="center"/>
      <protection locked="0"/>
    </xf>
    <xf numFmtId="0" fontId="22" fillId="0" borderId="66" xfId="6" applyBorder="1" applyAlignment="1" applyProtection="1">
      <alignment horizontal="center"/>
      <protection locked="0"/>
    </xf>
    <xf numFmtId="0" fontId="22" fillId="0" borderId="118" xfId="6" applyBorder="1" applyAlignment="1">
      <alignment horizontal="center"/>
    </xf>
    <xf numFmtId="0" fontId="22" fillId="0" borderId="119" xfId="6" applyBorder="1" applyAlignment="1" applyProtection="1">
      <alignment horizontal="center"/>
      <protection locked="0"/>
    </xf>
    <xf numFmtId="0" fontId="22" fillId="0" borderId="120" xfId="6" applyBorder="1" applyAlignment="1" applyProtection="1">
      <alignment horizontal="center"/>
      <protection locked="0"/>
    </xf>
    <xf numFmtId="2" fontId="22" fillId="0" borderId="112" xfId="6" applyNumberFormat="1" applyBorder="1" applyAlignment="1">
      <alignment horizontal="center"/>
    </xf>
    <xf numFmtId="2" fontId="22" fillId="0" borderId="123" xfId="6" applyNumberFormat="1" applyBorder="1" applyAlignment="1">
      <alignment horizontal="center"/>
    </xf>
    <xf numFmtId="0" fontId="22" fillId="0" borderId="110" xfId="6" applyBorder="1" applyAlignment="1">
      <alignment horizontal="center"/>
    </xf>
    <xf numFmtId="0" fontId="22" fillId="0" borderId="114" xfId="6" applyBorder="1" applyAlignment="1">
      <alignment horizontal="center"/>
    </xf>
    <xf numFmtId="2" fontId="22" fillId="0" borderId="115" xfId="6" applyNumberFormat="1" applyBorder="1" applyAlignment="1">
      <alignment horizontal="center"/>
    </xf>
    <xf numFmtId="0" fontId="33" fillId="0" borderId="101" xfId="6" applyFont="1" applyBorder="1" applyAlignment="1">
      <alignment horizontal="left"/>
    </xf>
    <xf numFmtId="2" fontId="22" fillId="0" borderId="125" xfId="6" applyNumberFormat="1" applyBorder="1" applyAlignment="1">
      <alignment horizontal="center"/>
    </xf>
    <xf numFmtId="0" fontId="22" fillId="0" borderId="124" xfId="6" applyBorder="1" applyAlignment="1">
      <alignment horizontal="center"/>
    </xf>
    <xf numFmtId="2" fontId="33" fillId="0" borderId="123" xfId="6" applyNumberFormat="1" applyFont="1" applyBorder="1" applyAlignment="1">
      <alignment horizontal="center"/>
    </xf>
    <xf numFmtId="0" fontId="33" fillId="0" borderId="126" xfId="6" applyFont="1" applyBorder="1" applyAlignment="1">
      <alignment horizontal="center"/>
    </xf>
    <xf numFmtId="0" fontId="33" fillId="0" borderId="0" xfId="6" applyFont="1" applyAlignment="1">
      <alignment horizontal="center"/>
    </xf>
    <xf numFmtId="2" fontId="22" fillId="0" borderId="0" xfId="6" applyNumberFormat="1" applyAlignment="1">
      <alignment horizontal="center"/>
    </xf>
    <xf numFmtId="0" fontId="78" fillId="0" borderId="0" xfId="6" applyFont="1"/>
    <xf numFmtId="0" fontId="79" fillId="0" borderId="0" xfId="6" applyFont="1" applyAlignment="1">
      <alignment horizontal="left"/>
    </xf>
    <xf numFmtId="0" fontId="33" fillId="0" borderId="92" xfId="6" applyFont="1" applyBorder="1" applyAlignment="1">
      <alignment horizontal="center"/>
    </xf>
    <xf numFmtId="0" fontId="80" fillId="0" borderId="0" xfId="6" applyFont="1" applyAlignment="1">
      <alignment horizontal="left"/>
    </xf>
    <xf numFmtId="0" fontId="33" fillId="0" borderId="0" xfId="6" quotePrefix="1" applyFont="1"/>
    <xf numFmtId="0" fontId="81" fillId="0" borderId="0" xfId="6" applyFont="1"/>
    <xf numFmtId="0" fontId="82" fillId="0" borderId="0" xfId="6" applyFont="1"/>
    <xf numFmtId="0" fontId="1" fillId="0" borderId="0" xfId="6" applyFont="1" applyAlignment="1">
      <alignment vertical="center"/>
    </xf>
    <xf numFmtId="0" fontId="1" fillId="0" borderId="29" xfId="6" applyFont="1" applyBorder="1" applyAlignment="1">
      <alignment vertical="center"/>
    </xf>
    <xf numFmtId="0" fontId="1" fillId="0" borderId="0" xfId="6" applyFont="1"/>
    <xf numFmtId="0" fontId="22" fillId="0" borderId="0" xfId="6" applyAlignment="1">
      <alignment vertical="center"/>
    </xf>
    <xf numFmtId="0" fontId="22" fillId="0" borderId="29" xfId="6" applyBorder="1" applyAlignment="1">
      <alignment vertical="center"/>
    </xf>
    <xf numFmtId="0" fontId="22" fillId="0" borderId="0" xfId="6" applyAlignment="1">
      <alignment horizontal="right"/>
    </xf>
    <xf numFmtId="0" fontId="22" fillId="0" borderId="0" xfId="6" quotePrefix="1" applyAlignment="1">
      <alignment horizontal="center"/>
    </xf>
    <xf numFmtId="0" fontId="83" fillId="0" borderId="98" xfId="6" applyFont="1" applyBorder="1"/>
    <xf numFmtId="0" fontId="22" fillId="0" borderId="99" xfId="6" applyBorder="1"/>
    <xf numFmtId="0" fontId="22" fillId="0" borderId="99" xfId="6" applyBorder="1" applyAlignment="1">
      <alignment horizontal="right"/>
    </xf>
    <xf numFmtId="0" fontId="69" fillId="0" borderId="99" xfId="6" applyFont="1" applyBorder="1" applyAlignment="1">
      <alignment horizontal="left"/>
    </xf>
    <xf numFmtId="0" fontId="22" fillId="0" borderId="100" xfId="6" applyBorder="1"/>
    <xf numFmtId="0" fontId="83" fillId="0" borderId="128" xfId="6" applyFont="1" applyBorder="1"/>
    <xf numFmtId="0" fontId="83" fillId="0" borderId="99" xfId="6" applyFont="1" applyBorder="1"/>
    <xf numFmtId="0" fontId="22" fillId="0" borderId="129" xfId="6" applyBorder="1" applyAlignment="1">
      <alignment horizontal="center"/>
    </xf>
    <xf numFmtId="0" fontId="22" fillId="0" borderId="130" xfId="6" applyBorder="1"/>
    <xf numFmtId="0" fontId="82" fillId="0" borderId="129" xfId="6" applyFont="1" applyBorder="1"/>
    <xf numFmtId="0" fontId="22" fillId="0" borderId="0" xfId="6" quotePrefix="1"/>
    <xf numFmtId="2" fontId="69" fillId="0" borderId="52" xfId="6" applyNumberFormat="1" applyFont="1" applyBorder="1" applyAlignment="1">
      <alignment horizontal="center"/>
    </xf>
    <xf numFmtId="0" fontId="33" fillId="0" borderId="0" xfId="6" applyFont="1"/>
    <xf numFmtId="0" fontId="33" fillId="10" borderId="7" xfId="6" applyFont="1" applyFill="1" applyBorder="1"/>
    <xf numFmtId="0" fontId="33" fillId="9" borderId="7" xfId="6" applyFont="1" applyFill="1" applyBorder="1"/>
    <xf numFmtId="0" fontId="33" fillId="11" borderId="7" xfId="6" applyFont="1" applyFill="1" applyBorder="1"/>
    <xf numFmtId="0" fontId="22" fillId="0" borderId="101" xfId="6" applyBorder="1" applyAlignment="1">
      <alignment horizontal="center"/>
    </xf>
    <xf numFmtId="0" fontId="22" fillId="0" borderId="102" xfId="6" applyBorder="1"/>
    <xf numFmtId="0" fontId="22" fillId="0" borderId="103" xfId="6" applyBorder="1"/>
    <xf numFmtId="0" fontId="22" fillId="0" borderId="101" xfId="6" applyBorder="1"/>
    <xf numFmtId="0" fontId="89" fillId="0" borderId="0" xfId="6" applyFont="1"/>
    <xf numFmtId="0" fontId="89" fillId="0" borderId="0" xfId="6" applyFont="1" applyAlignment="1">
      <alignment horizontal="center"/>
    </xf>
    <xf numFmtId="0" fontId="90" fillId="0" borderId="0" xfId="6" applyFont="1"/>
    <xf numFmtId="0" fontId="35" fillId="0" borderId="0" xfId="6" applyFont="1" applyAlignment="1">
      <alignment horizontal="center"/>
    </xf>
    <xf numFmtId="0" fontId="15" fillId="0" borderId="0" xfId="6" applyFont="1" applyAlignment="1" applyProtection="1">
      <alignment horizontal="left" vertical="center"/>
      <protection locked="0"/>
    </xf>
    <xf numFmtId="0" fontId="22" fillId="0" borderId="0" xfId="6" applyAlignment="1" applyProtection="1">
      <alignment vertical="center"/>
      <protection locked="0"/>
    </xf>
    <xf numFmtId="0" fontId="15" fillId="3" borderId="0" xfId="6" applyFont="1" applyFill="1" applyAlignment="1" applyProtection="1">
      <alignment horizontal="center" vertical="center"/>
      <protection locked="0"/>
    </xf>
    <xf numFmtId="0" fontId="89" fillId="0" borderId="4" xfId="6" applyFont="1" applyBorder="1" applyAlignment="1">
      <alignment horizontal="center"/>
    </xf>
    <xf numFmtId="0" fontId="15" fillId="0" borderId="0" xfId="6" applyFont="1" applyAlignment="1" applyProtection="1">
      <alignment horizontal="center" vertical="center"/>
      <protection locked="0"/>
    </xf>
    <xf numFmtId="0" fontId="15" fillId="0" borderId="0" xfId="6" applyFont="1" applyAlignment="1">
      <alignment horizontal="left"/>
    </xf>
    <xf numFmtId="0" fontId="15" fillId="0" borderId="0" xfId="6" applyFont="1" applyAlignment="1">
      <alignment horizontal="center"/>
    </xf>
    <xf numFmtId="0" fontId="90" fillId="0" borderId="0" xfId="6" applyFont="1" applyAlignment="1">
      <alignment vertical="center"/>
    </xf>
    <xf numFmtId="0" fontId="22" fillId="0" borderId="0" xfId="6" applyAlignment="1">
      <alignment horizontal="center" vertical="center"/>
    </xf>
    <xf numFmtId="0" fontId="35" fillId="0" borderId="19" xfId="6" applyFont="1" applyBorder="1" applyAlignment="1">
      <alignment horizontal="center" vertical="center" wrapText="1"/>
    </xf>
    <xf numFmtId="0" fontId="90" fillId="0" borderId="19" xfId="6" applyFont="1" applyBorder="1" applyAlignment="1">
      <alignment horizontal="center" vertical="center" wrapText="1"/>
    </xf>
    <xf numFmtId="0" fontId="91" fillId="0" borderId="19" xfId="6" applyFont="1" applyBorder="1" applyAlignment="1">
      <alignment horizontal="center" vertical="center" wrapText="1"/>
    </xf>
    <xf numFmtId="0" fontId="91" fillId="0" borderId="109" xfId="6" applyFont="1" applyBorder="1" applyAlignment="1">
      <alignment horizontal="center" vertical="center" wrapText="1"/>
    </xf>
    <xf numFmtId="0" fontId="35" fillId="0" borderId="7" xfId="6" applyFont="1" applyBorder="1" applyAlignment="1" applyProtection="1">
      <alignment horizontal="center"/>
      <protection locked="0"/>
    </xf>
    <xf numFmtId="0" fontId="90" fillId="0" borderId="7" xfId="6" applyFont="1" applyBorder="1" applyAlignment="1" applyProtection="1">
      <alignment horizontal="center"/>
      <protection locked="0"/>
    </xf>
    <xf numFmtId="0" fontId="91" fillId="0" borderId="7" xfId="6" applyFont="1" applyBorder="1" applyAlignment="1" applyProtection="1">
      <alignment horizontal="center"/>
      <protection locked="0"/>
    </xf>
    <xf numFmtId="0" fontId="91" fillId="0" borderId="115" xfId="6" applyFont="1" applyBorder="1" applyAlignment="1" applyProtection="1">
      <alignment horizontal="center"/>
      <protection locked="0"/>
    </xf>
    <xf numFmtId="0" fontId="22" fillId="0" borderId="104" xfId="6" applyBorder="1"/>
    <xf numFmtId="0" fontId="22" fillId="0" borderId="105" xfId="6" applyBorder="1"/>
    <xf numFmtId="2" fontId="22" fillId="0" borderId="131" xfId="6" applyNumberFormat="1" applyBorder="1" applyAlignment="1">
      <alignment horizontal="center"/>
    </xf>
    <xf numFmtId="0" fontId="35" fillId="0" borderId="0" xfId="6" applyFont="1" applyAlignment="1">
      <alignment horizontal="center" vertical="center"/>
    </xf>
    <xf numFmtId="0" fontId="22" fillId="0" borderId="0" xfId="6" applyAlignment="1">
      <alignment horizontal="left" vertical="center"/>
    </xf>
    <xf numFmtId="165" fontId="22" fillId="0" borderId="0" xfId="6" applyNumberFormat="1" applyAlignment="1">
      <alignment horizontal="center" vertical="center"/>
    </xf>
    <xf numFmtId="165" fontId="6" fillId="0" borderId="0" xfId="6" applyNumberFormat="1" applyFont="1" applyAlignment="1">
      <alignment horizontal="center" vertical="center"/>
    </xf>
    <xf numFmtId="165" fontId="22" fillId="0" borderId="0" xfId="6" applyNumberFormat="1"/>
    <xf numFmtId="0" fontId="2" fillId="0" borderId="7" xfId="1" applyFill="1" applyBorder="1" applyAlignment="1" applyProtection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32" xfId="0" applyFont="1" applyBorder="1" applyAlignment="1">
      <alignment vertical="center"/>
    </xf>
    <xf numFmtId="0" fontId="0" fillId="0" borderId="132" xfId="0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133" xfId="0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6" fillId="0" borderId="83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65" xfId="0" applyFont="1" applyBorder="1" applyAlignment="1">
      <alignment horizontal="center" vertical="center"/>
    </xf>
    <xf numFmtId="0" fontId="1" fillId="0" borderId="54" xfId="0" applyFont="1" applyBorder="1" applyAlignment="1">
      <alignment vertical="center"/>
    </xf>
    <xf numFmtId="0" fontId="6" fillId="0" borderId="0" xfId="0" quotePrefix="1" applyFont="1" applyAlignment="1" applyProtection="1">
      <alignment horizontal="left" vertical="center"/>
      <protection locked="0"/>
    </xf>
    <xf numFmtId="0" fontId="0" fillId="0" borderId="135" xfId="0" applyBorder="1" applyAlignment="1">
      <alignment vertical="center"/>
    </xf>
    <xf numFmtId="0" fontId="6" fillId="0" borderId="138" xfId="0" applyFont="1" applyBorder="1" applyAlignment="1">
      <alignment vertical="center"/>
    </xf>
    <xf numFmtId="0" fontId="22" fillId="12" borderId="55" xfId="2" applyFont="1" applyFill="1" applyBorder="1"/>
    <xf numFmtId="0" fontId="22" fillId="12" borderId="4" xfId="2" applyFont="1" applyFill="1" applyBorder="1"/>
    <xf numFmtId="0" fontId="22" fillId="12" borderId="6" xfId="2" applyFont="1" applyFill="1" applyBorder="1" applyAlignment="1">
      <alignment horizontal="right"/>
    </xf>
    <xf numFmtId="0" fontId="22" fillId="12" borderId="6" xfId="2" applyFont="1" applyFill="1" applyBorder="1"/>
    <xf numFmtId="0" fontId="22" fillId="12" borderId="3" xfId="2" applyFont="1" applyFill="1" applyBorder="1" applyAlignment="1">
      <alignment horizontal="centerContinuous"/>
    </xf>
    <xf numFmtId="0" fontId="22" fillId="12" borderId="6" xfId="2" applyFont="1" applyFill="1" applyBorder="1" applyAlignment="1">
      <alignment horizontal="centerContinuous"/>
    </xf>
    <xf numFmtId="0" fontId="35" fillId="12" borderId="3" xfId="2" applyFont="1" applyFill="1" applyBorder="1" applyProtection="1">
      <protection locked="0"/>
    </xf>
    <xf numFmtId="0" fontId="22" fillId="12" borderId="4" xfId="2" applyFont="1" applyFill="1" applyBorder="1" applyAlignment="1">
      <alignment horizontal="centerContinuous"/>
    </xf>
    <xf numFmtId="14" fontId="35" fillId="12" borderId="3" xfId="2" applyNumberFormat="1" applyFont="1" applyFill="1" applyBorder="1" applyAlignment="1" applyProtection="1">
      <alignment horizontal="centerContinuous"/>
      <protection locked="0"/>
    </xf>
    <xf numFmtId="0" fontId="22" fillId="12" borderId="46" xfId="2" applyFont="1" applyFill="1" applyBorder="1" applyAlignment="1">
      <alignment horizontal="centerContinuous"/>
    </xf>
    <xf numFmtId="0" fontId="35" fillId="12" borderId="3" xfId="2" applyFont="1" applyFill="1" applyBorder="1" applyAlignment="1" applyProtection="1">
      <alignment horizontal="centerContinuous"/>
      <protection locked="0"/>
    </xf>
    <xf numFmtId="14" fontId="33" fillId="12" borderId="4" xfId="3" applyNumberFormat="1" applyFont="1" applyFill="1" applyBorder="1" applyAlignment="1" applyProtection="1">
      <alignment horizontal="center"/>
      <protection locked="0"/>
    </xf>
    <xf numFmtId="0" fontId="69" fillId="12" borderId="4" xfId="3" applyFont="1" applyFill="1" applyBorder="1" applyAlignment="1">
      <alignment horizontal="center"/>
    </xf>
    <xf numFmtId="0" fontId="39" fillId="0" borderId="7" xfId="1" applyFont="1" applyBorder="1" applyAlignment="1" applyProtection="1">
      <alignment horizontal="center" vertical="center"/>
    </xf>
    <xf numFmtId="14" fontId="1" fillId="0" borderId="0" xfId="3" applyNumberFormat="1"/>
    <xf numFmtId="0" fontId="94" fillId="0" borderId="0" xfId="7"/>
    <xf numFmtId="0" fontId="36" fillId="0" borderId="0" xfId="3" applyFont="1"/>
    <xf numFmtId="0" fontId="95" fillId="0" borderId="0" xfId="3" applyFont="1"/>
    <xf numFmtId="0" fontId="1" fillId="12" borderId="137" xfId="3" applyFill="1" applyBorder="1"/>
    <xf numFmtId="0" fontId="22" fillId="12" borderId="137" xfId="3" applyFont="1" applyFill="1" applyBorder="1"/>
    <xf numFmtId="0" fontId="6" fillId="0" borderId="134" xfId="0" applyFont="1" applyBorder="1" applyAlignment="1">
      <alignment horizontal="left" vertical="center" indent="1"/>
    </xf>
    <xf numFmtId="0" fontId="92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65" fontId="22" fillId="3" borderId="36" xfId="0" applyNumberFormat="1" applyFont="1" applyFill="1" applyBorder="1" applyAlignment="1">
      <alignment horizontal="left" vertical="center"/>
    </xf>
    <xf numFmtId="165" fontId="22" fillId="3" borderId="136" xfId="0" applyNumberFormat="1" applyFont="1" applyFill="1" applyBorder="1" applyAlignment="1">
      <alignment horizontal="left" vertical="center"/>
    </xf>
    <xf numFmtId="0" fontId="22" fillId="3" borderId="137" xfId="0" applyFont="1" applyFill="1" applyBorder="1" applyAlignment="1">
      <alignment horizontal="left" vertical="center"/>
    </xf>
    <xf numFmtId="0" fontId="0" fillId="0" borderId="137" xfId="0" applyBorder="1" applyAlignment="1">
      <alignment vertical="center"/>
    </xf>
    <xf numFmtId="0" fontId="6" fillId="0" borderId="13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32" xfId="0" applyBorder="1" applyAlignment="1">
      <alignment horizontal="left" vertical="top"/>
    </xf>
    <xf numFmtId="165" fontId="22" fillId="3" borderId="137" xfId="0" applyNumberFormat="1" applyFont="1" applyFill="1" applyBorder="1" applyAlignment="1">
      <alignment horizontal="left" vertical="center"/>
    </xf>
    <xf numFmtId="0" fontId="6" fillId="3" borderId="137" xfId="0" applyFont="1" applyFill="1" applyBorder="1" applyAlignment="1" applyProtection="1">
      <alignment horizontal="left" vertical="center"/>
      <protection locked="0"/>
    </xf>
    <xf numFmtId="0" fontId="6" fillId="3" borderId="137" xfId="0" quotePrefix="1" applyFont="1" applyFill="1" applyBorder="1" applyAlignment="1" applyProtection="1">
      <alignment horizontal="left" vertical="center"/>
      <protection locked="0"/>
    </xf>
    <xf numFmtId="0" fontId="30" fillId="0" borderId="35" xfId="0" applyFont="1" applyBorder="1" applyAlignment="1">
      <alignment horizontal="center" vertical="center"/>
    </xf>
    <xf numFmtId="15" fontId="6" fillId="2" borderId="0" xfId="0" applyNumberFormat="1" applyFont="1" applyFill="1" applyAlignment="1" applyProtection="1">
      <alignment horizontal="left" vertical="center"/>
      <protection locked="0"/>
    </xf>
    <xf numFmtId="15" fontId="6" fillId="2" borderId="28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/>
    </xf>
    <xf numFmtId="165" fontId="22" fillId="3" borderId="72" xfId="0" applyNumberFormat="1" applyFont="1" applyFill="1" applyBorder="1" applyAlignment="1">
      <alignment horizontal="left" vertical="center"/>
    </xf>
    <xf numFmtId="0" fontId="22" fillId="3" borderId="36" xfId="0" applyFont="1" applyFill="1" applyBorder="1" applyAlignment="1" applyProtection="1">
      <alignment horizontal="left" vertical="center"/>
      <protection locked="0"/>
    </xf>
    <xf numFmtId="0" fontId="22" fillId="0" borderId="36" xfId="0" applyFont="1" applyBorder="1" applyAlignment="1">
      <alignment vertical="center"/>
    </xf>
    <xf numFmtId="0" fontId="22" fillId="3" borderId="36" xfId="0" applyFont="1" applyFill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6" fillId="0" borderId="27" xfId="0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  <protection locked="0"/>
    </xf>
    <xf numFmtId="0" fontId="22" fillId="3" borderId="77" xfId="0" applyFont="1" applyFill="1" applyBorder="1" applyAlignment="1" applyProtection="1">
      <alignment horizontal="left" vertical="center"/>
      <protection locked="0"/>
    </xf>
    <xf numFmtId="0" fontId="22" fillId="3" borderId="78" xfId="0" applyFont="1" applyFill="1" applyBorder="1" applyAlignment="1" applyProtection="1">
      <alignment horizontal="left" vertical="center"/>
      <protection locked="0"/>
    </xf>
    <xf numFmtId="0" fontId="6" fillId="0" borderId="79" xfId="0" applyFont="1" applyBorder="1" applyAlignment="1">
      <alignment horizontal="left" vertical="center" indent="1"/>
    </xf>
    <xf numFmtId="0" fontId="0" fillId="0" borderId="76" xfId="0" applyBorder="1" applyAlignment="1">
      <alignment horizontal="left" vertical="center"/>
    </xf>
    <xf numFmtId="0" fontId="6" fillId="0" borderId="76" xfId="0" applyFont="1" applyBorder="1" applyAlignment="1">
      <alignment vertical="center"/>
    </xf>
    <xf numFmtId="0" fontId="22" fillId="0" borderId="76" xfId="0" applyFont="1" applyBorder="1" applyAlignment="1">
      <alignment vertical="center"/>
    </xf>
    <xf numFmtId="0" fontId="22" fillId="3" borderId="84" xfId="0" applyFont="1" applyFill="1" applyBorder="1" applyAlignment="1" applyProtection="1">
      <alignment horizontal="left" vertical="center"/>
      <protection locked="0"/>
    </xf>
    <xf numFmtId="0" fontId="22" fillId="3" borderId="85" xfId="0" applyFont="1" applyFill="1" applyBorder="1" applyAlignment="1" applyProtection="1">
      <alignment horizontal="left" vertical="center"/>
      <protection locked="0"/>
    </xf>
    <xf numFmtId="15" fontId="22" fillId="3" borderId="36" xfId="0" applyNumberFormat="1" applyFont="1" applyFill="1" applyBorder="1" applyAlignment="1" applyProtection="1">
      <alignment horizontal="left" vertical="center"/>
      <protection locked="0"/>
    </xf>
    <xf numFmtId="15" fontId="22" fillId="3" borderId="72" xfId="0" applyNumberFormat="1" applyFont="1" applyFill="1" applyBorder="1" applyAlignment="1" applyProtection="1">
      <alignment horizontal="left" vertical="center"/>
      <protection locked="0"/>
    </xf>
    <xf numFmtId="0" fontId="6" fillId="3" borderId="36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0" fillId="0" borderId="36" xfId="0" applyBorder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3" borderId="36" xfId="0" quotePrefix="1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Alignment="1">
      <alignment horizontal="left" vertical="center"/>
    </xf>
    <xf numFmtId="0" fontId="22" fillId="3" borderId="72" xfId="0" applyFont="1" applyFill="1" applyBorder="1" applyAlignment="1">
      <alignment horizontal="left" vertical="center"/>
    </xf>
    <xf numFmtId="0" fontId="22" fillId="3" borderId="75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21" fillId="0" borderId="27" xfId="0" applyFont="1" applyBorder="1"/>
    <xf numFmtId="0" fontId="22" fillId="0" borderId="0" xfId="0" applyFont="1"/>
    <xf numFmtId="0" fontId="22" fillId="2" borderId="35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 indent="1"/>
    </xf>
    <xf numFmtId="0" fontId="21" fillId="0" borderId="0" xfId="0" applyFont="1"/>
    <xf numFmtId="0" fontId="33" fillId="0" borderId="0" xfId="0" applyFont="1"/>
    <xf numFmtId="0" fontId="33" fillId="0" borderId="28" xfId="0" applyFont="1" applyBorder="1"/>
    <xf numFmtId="0" fontId="9" fillId="0" borderId="27" xfId="0" applyFont="1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9" fillId="0" borderId="0" xfId="0" applyFont="1" applyAlignment="1">
      <alignment horizontal="left" vertical="top" indent="1"/>
    </xf>
    <xf numFmtId="0" fontId="0" fillId="0" borderId="28" xfId="0" applyBorder="1" applyAlignment="1">
      <alignment horizontal="left" vertical="top" indent="1"/>
    </xf>
    <xf numFmtId="0" fontId="0" fillId="0" borderId="2" xfId="0" applyBorder="1" applyAlignment="1">
      <alignment horizontal="left" vertical="top" indent="1"/>
    </xf>
    <xf numFmtId="0" fontId="0" fillId="0" borderId="73" xfId="0" applyBorder="1" applyAlignment="1">
      <alignment horizontal="left" vertical="top" inden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14" fontId="22" fillId="2" borderId="35" xfId="0" applyNumberFormat="1" applyFont="1" applyFill="1" applyBorder="1" applyAlignment="1">
      <alignment horizontal="left" vertical="center"/>
    </xf>
    <xf numFmtId="0" fontId="22" fillId="2" borderId="74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12" fillId="3" borderId="36" xfId="0" applyFont="1" applyFill="1" applyBorder="1" applyAlignment="1" applyProtection="1">
      <alignment horizontal="left" vertical="center"/>
      <protection locked="0"/>
    </xf>
    <xf numFmtId="0" fontId="12" fillId="0" borderId="36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36" xfId="0" applyFont="1" applyBorder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0" fillId="3" borderId="72" xfId="0" applyFill="1" applyBorder="1" applyAlignment="1">
      <alignment horizontal="left" vertical="center"/>
    </xf>
    <xf numFmtId="0" fontId="22" fillId="3" borderId="36" xfId="0" applyFont="1" applyFill="1" applyBorder="1" applyAlignment="1" applyProtection="1">
      <alignment horizontal="center" vertical="center"/>
      <protection locked="0"/>
    </xf>
    <xf numFmtId="0" fontId="22" fillId="0" borderId="27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42" fillId="0" borderId="80" xfId="0" applyFont="1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0" fillId="0" borderId="82" xfId="0" applyBorder="1" applyAlignment="1">
      <alignment vertical="center" wrapText="1"/>
    </xf>
    <xf numFmtId="0" fontId="6" fillId="0" borderId="27" xfId="0" applyFont="1" applyBorder="1" applyAlignment="1">
      <alignment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2" xfId="2" applyFont="1" applyFill="1" applyBorder="1" applyAlignment="1">
      <alignment horizontal="center" vertical="center"/>
    </xf>
    <xf numFmtId="0" fontId="6" fillId="7" borderId="5" xfId="2" applyFont="1" applyFill="1" applyBorder="1" applyAlignment="1">
      <alignment horizontal="center" vertical="center"/>
    </xf>
    <xf numFmtId="0" fontId="6" fillId="7" borderId="3" xfId="2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/>
    </xf>
    <xf numFmtId="0" fontId="57" fillId="0" borderId="41" xfId="5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41" fillId="0" borderId="0" xfId="0" applyFont="1" applyAlignment="1">
      <alignment vertical="top"/>
    </xf>
    <xf numFmtId="0" fontId="0" fillId="0" borderId="0" xfId="0"/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3" borderId="41" xfId="0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0" fontId="0" fillId="3" borderId="64" xfId="0" applyFill="1" applyBorder="1" applyAlignment="1" applyProtection="1">
      <alignment horizontal="center" vertical="center"/>
      <protection locked="0"/>
    </xf>
    <xf numFmtId="0" fontId="0" fillId="3" borderId="65" xfId="0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3" borderId="3" xfId="0" applyFill="1" applyBorder="1" applyProtection="1">
      <protection locked="0"/>
    </xf>
    <xf numFmtId="0" fontId="0" fillId="3" borderId="4" xfId="0" applyFill="1" applyBorder="1"/>
    <xf numFmtId="0" fontId="0" fillId="3" borderId="6" xfId="0" applyFill="1" applyBorder="1"/>
    <xf numFmtId="0" fontId="0" fillId="3" borderId="37" xfId="0" applyFill="1" applyBorder="1" applyProtection="1">
      <protection locked="0"/>
    </xf>
    <xf numFmtId="0" fontId="0" fillId="0" borderId="37" xfId="0" applyBorder="1"/>
    <xf numFmtId="0" fontId="0" fillId="0" borderId="38" xfId="0" applyBorder="1"/>
    <xf numFmtId="0" fontId="4" fillId="2" borderId="39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4" fillId="2" borderId="54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4" fillId="2" borderId="29" xfId="0" applyFont="1" applyFill="1" applyBorder="1" applyAlignment="1">
      <alignment horizontal="left" vertical="center" indent="1"/>
    </xf>
    <xf numFmtId="0" fontId="5" fillId="0" borderId="55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46" xfId="0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>
      <alignment horizontal="left" vertical="center"/>
    </xf>
    <xf numFmtId="0" fontId="0" fillId="3" borderId="56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0" fillId="3" borderId="41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0" fontId="4" fillId="2" borderId="57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2" borderId="39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0" fillId="3" borderId="4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5" fillId="0" borderId="40" xfId="0" applyFont="1" applyBorder="1" applyAlignment="1">
      <alignment horizontal="left" vertical="center" wrapText="1" indent="1"/>
    </xf>
    <xf numFmtId="0" fontId="5" fillId="0" borderId="41" xfId="0" applyFont="1" applyBorder="1" applyAlignment="1">
      <alignment horizontal="left" vertical="center" wrapText="1" indent="1"/>
    </xf>
    <xf numFmtId="0" fontId="5" fillId="0" borderId="59" xfId="0" applyFont="1" applyBorder="1" applyAlignment="1">
      <alignment horizontal="left" vertical="center" wrapText="1" indent="1"/>
    </xf>
    <xf numFmtId="0" fontId="4" fillId="2" borderId="6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4" fillId="2" borderId="3" xfId="0" applyFont="1" applyFill="1" applyBorder="1"/>
    <xf numFmtId="0" fontId="5" fillId="0" borderId="4" xfId="0" applyFont="1" applyBorder="1"/>
    <xf numFmtId="0" fontId="6" fillId="5" borderId="51" xfId="0" applyFont="1" applyFill="1" applyBorder="1" applyAlignment="1">
      <alignment vertical="center"/>
    </xf>
    <xf numFmtId="0" fontId="0" fillId="5" borderId="52" xfId="0" applyFill="1" applyBorder="1" applyAlignment="1">
      <alignment vertical="center"/>
    </xf>
    <xf numFmtId="0" fontId="0" fillId="5" borderId="53" xfId="0" applyFill="1" applyBorder="1" applyAlignment="1">
      <alignment vertical="center"/>
    </xf>
    <xf numFmtId="0" fontId="0" fillId="5" borderId="54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29" xfId="0" applyFill="1" applyBorder="1" applyAlignment="1">
      <alignment vertical="center"/>
    </xf>
    <xf numFmtId="0" fontId="0" fillId="5" borderId="55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26" fillId="2" borderId="1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56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6" fillId="5" borderId="57" xfId="0" applyFont="1" applyFill="1" applyBorder="1" applyAlignment="1">
      <alignment vertical="center" wrapText="1"/>
    </xf>
    <xf numFmtId="0" fontId="0" fillId="5" borderId="52" xfId="0" applyFill="1" applyBorder="1" applyAlignment="1">
      <alignment vertical="center" wrapText="1"/>
    </xf>
    <xf numFmtId="0" fontId="0" fillId="5" borderId="58" xfId="0" applyFill="1" applyBorder="1" applyAlignment="1">
      <alignment vertical="center" wrapText="1"/>
    </xf>
    <xf numFmtId="0" fontId="0" fillId="5" borderId="24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30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46" xfId="0" applyFill="1" applyBorder="1" applyAlignment="1">
      <alignment vertical="center" wrapText="1"/>
    </xf>
    <xf numFmtId="17" fontId="9" fillId="2" borderId="0" xfId="0" quotePrefix="1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0" fontId="0" fillId="3" borderId="47" xfId="0" applyFill="1" applyBorder="1" applyAlignment="1" applyProtection="1">
      <alignment horizontal="left" vertical="center"/>
      <protection locked="0"/>
    </xf>
    <xf numFmtId="0" fontId="0" fillId="3" borderId="48" xfId="0" applyFill="1" applyBorder="1" applyAlignment="1">
      <alignment horizontal="left" vertical="center"/>
    </xf>
    <xf numFmtId="0" fontId="0" fillId="3" borderId="49" xfId="0" applyFill="1" applyBorder="1" applyAlignment="1">
      <alignment horizontal="left" vertical="center"/>
    </xf>
    <xf numFmtId="0" fontId="0" fillId="3" borderId="50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7" fillId="0" borderId="69" xfId="0" applyFont="1" applyBorder="1" applyAlignment="1">
      <alignment vertical="center" wrapText="1"/>
    </xf>
    <xf numFmtId="0" fontId="7" fillId="0" borderId="70" xfId="0" applyFont="1" applyBorder="1" applyAlignment="1">
      <alignment vertical="center" wrapText="1"/>
    </xf>
    <xf numFmtId="0" fontId="22" fillId="3" borderId="2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 wrapText="1" indent="1"/>
    </xf>
    <xf numFmtId="0" fontId="6" fillId="2" borderId="33" xfId="0" applyFont="1" applyFill="1" applyBorder="1" applyAlignment="1">
      <alignment horizontal="left" vertical="center" wrapText="1" indent="1"/>
    </xf>
    <xf numFmtId="0" fontId="6" fillId="2" borderId="26" xfId="0" applyFont="1" applyFill="1" applyBorder="1" applyAlignment="1">
      <alignment horizontal="left" vertical="center" wrapText="1" inden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12" fillId="2" borderId="33" xfId="0" applyFont="1" applyFill="1" applyBorder="1" applyAlignment="1" applyProtection="1">
      <alignment horizontal="left" vertical="center"/>
      <protection locked="0"/>
    </xf>
    <xf numFmtId="0" fontId="12" fillId="2" borderId="26" xfId="0" applyFont="1" applyFill="1" applyBorder="1" applyAlignment="1" applyProtection="1">
      <alignment horizontal="left" vertical="center"/>
      <protection locked="0"/>
    </xf>
    <xf numFmtId="2" fontId="12" fillId="2" borderId="25" xfId="0" applyNumberFormat="1" applyFont="1" applyFill="1" applyBorder="1" applyAlignment="1" applyProtection="1">
      <alignment horizontal="left" vertical="center"/>
      <protection locked="0"/>
    </xf>
    <xf numFmtId="2" fontId="12" fillId="2" borderId="33" xfId="0" applyNumberFormat="1" applyFont="1" applyFill="1" applyBorder="1" applyAlignment="1" applyProtection="1">
      <alignment horizontal="left" vertical="center"/>
      <protection locked="0"/>
    </xf>
    <xf numFmtId="2" fontId="12" fillId="2" borderId="26" xfId="0" applyNumberFormat="1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19" fillId="2" borderId="25" xfId="0" applyFont="1" applyFill="1" applyBorder="1" applyAlignment="1">
      <alignment horizontal="right"/>
    </xf>
    <xf numFmtId="0" fontId="19" fillId="2" borderId="33" xfId="0" applyFont="1" applyFill="1" applyBorder="1" applyAlignment="1">
      <alignment horizontal="right"/>
    </xf>
    <xf numFmtId="0" fontId="19" fillId="2" borderId="26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/>
    </xf>
    <xf numFmtId="0" fontId="22" fillId="3" borderId="29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0" fillId="2" borderId="4" xfId="3" applyFont="1" applyFill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0" fontId="22" fillId="3" borderId="2" xfId="3" applyFont="1" applyFill="1" applyBorder="1" applyAlignment="1">
      <alignment horizontal="left" vertical="center"/>
    </xf>
    <xf numFmtId="0" fontId="22" fillId="3" borderId="5" xfId="3" applyFont="1" applyFill="1" applyBorder="1" applyAlignment="1">
      <alignment horizontal="left" vertical="center"/>
    </xf>
    <xf numFmtId="0" fontId="41" fillId="2" borderId="3" xfId="3" applyFont="1" applyFill="1" applyBorder="1" applyAlignment="1">
      <alignment vertical="center" wrapText="1"/>
    </xf>
    <xf numFmtId="0" fontId="1" fillId="0" borderId="4" xfId="3" applyBorder="1" applyAlignment="1">
      <alignment vertical="center" wrapText="1"/>
    </xf>
    <xf numFmtId="0" fontId="22" fillId="3" borderId="4" xfId="3" applyFont="1" applyFill="1" applyBorder="1" applyAlignment="1">
      <alignment horizontal="left" vertical="center"/>
    </xf>
    <xf numFmtId="0" fontId="22" fillId="3" borderId="6" xfId="3" applyFont="1" applyFill="1" applyBorder="1" applyAlignment="1">
      <alignment horizontal="left" vertical="center"/>
    </xf>
    <xf numFmtId="0" fontId="22" fillId="3" borderId="0" xfId="3" applyFont="1" applyFill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41" fillId="2" borderId="1" xfId="3" applyFont="1" applyFill="1" applyBorder="1" applyAlignment="1">
      <alignment horizontal="left" vertical="center" wrapText="1"/>
    </xf>
    <xf numFmtId="0" fontId="36" fillId="0" borderId="2" xfId="3" applyFont="1" applyBorder="1" applyAlignment="1">
      <alignment horizontal="left" vertical="center" wrapText="1"/>
    </xf>
    <xf numFmtId="0" fontId="36" fillId="0" borderId="5" xfId="3" applyFont="1" applyBorder="1" applyAlignment="1">
      <alignment horizontal="left" vertical="center" wrapText="1"/>
    </xf>
    <xf numFmtId="0" fontId="22" fillId="3" borderId="24" xfId="3" applyFont="1" applyFill="1" applyBorder="1" applyAlignment="1">
      <alignment horizontal="left" vertical="center" wrapText="1" indent="1"/>
    </xf>
    <xf numFmtId="0" fontId="1" fillId="0" borderId="0" xfId="3" applyAlignment="1">
      <alignment horizontal="left" vertical="center" wrapText="1" indent="1"/>
    </xf>
    <xf numFmtId="0" fontId="1" fillId="0" borderId="3" xfId="3" applyBorder="1" applyAlignment="1">
      <alignment horizontal="left" vertical="center" wrapText="1" indent="1"/>
    </xf>
    <xf numFmtId="0" fontId="1" fillId="0" borderId="4" xfId="3" applyBorder="1" applyAlignment="1">
      <alignment horizontal="left" vertical="center" wrapText="1" indent="1"/>
    </xf>
    <xf numFmtId="0" fontId="1" fillId="0" borderId="29" xfId="3" applyBorder="1" applyAlignment="1">
      <alignment horizontal="left" vertical="center" wrapText="1" indent="1"/>
    </xf>
    <xf numFmtId="0" fontId="1" fillId="0" borderId="6" xfId="3" applyBorder="1" applyAlignment="1">
      <alignment horizontal="left" vertical="center" wrapText="1" indent="1"/>
    </xf>
    <xf numFmtId="0" fontId="22" fillId="0" borderId="0" xfId="3" applyFont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51" fillId="2" borderId="3" xfId="3" applyFont="1" applyFill="1" applyBorder="1" applyAlignment="1">
      <alignment horizontal="left" vertical="center" wrapText="1"/>
    </xf>
    <xf numFmtId="0" fontId="52" fillId="0" borderId="4" xfId="3" applyFont="1" applyBorder="1" applyAlignment="1">
      <alignment horizontal="left" vertical="center" wrapText="1"/>
    </xf>
    <xf numFmtId="0" fontId="52" fillId="0" borderId="6" xfId="3" applyFont="1" applyBorder="1" applyAlignment="1">
      <alignment horizontal="left" vertical="center" wrapText="1"/>
    </xf>
    <xf numFmtId="0" fontId="4" fillId="2" borderId="25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67" fillId="0" borderId="7" xfId="3" applyFont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/>
    </xf>
    <xf numFmtId="0" fontId="1" fillId="2" borderId="0" xfId="3" applyFill="1" applyAlignment="1">
      <alignment horizontal="center"/>
    </xf>
    <xf numFmtId="0" fontId="1" fillId="2" borderId="3" xfId="3" applyFill="1" applyBorder="1" applyAlignment="1">
      <alignment horizontal="center"/>
    </xf>
    <xf numFmtId="0" fontId="1" fillId="2" borderId="4" xfId="3" applyFill="1" applyBorder="1" applyAlignment="1">
      <alignment horizontal="center"/>
    </xf>
    <xf numFmtId="14" fontId="1" fillId="2" borderId="4" xfId="3" applyNumberFormat="1" applyFill="1" applyBorder="1" applyAlignment="1">
      <alignment horizontal="center"/>
    </xf>
    <xf numFmtId="0" fontId="1" fillId="2" borderId="6" xfId="3" applyFill="1" applyBorder="1" applyAlignment="1">
      <alignment horizontal="center"/>
    </xf>
    <xf numFmtId="0" fontId="19" fillId="2" borderId="25" xfId="3" applyFont="1" applyFill="1" applyBorder="1" applyAlignment="1">
      <alignment horizontal="right" vertical="center"/>
    </xf>
    <xf numFmtId="0" fontId="19" fillId="2" borderId="33" xfId="3" applyFont="1" applyFill="1" applyBorder="1" applyAlignment="1">
      <alignment horizontal="right" vertical="center"/>
    </xf>
    <xf numFmtId="0" fontId="19" fillId="2" borderId="26" xfId="3" applyFont="1" applyFill="1" applyBorder="1" applyAlignment="1">
      <alignment horizontal="right" vertical="center"/>
    </xf>
    <xf numFmtId="0" fontId="3" fillId="2" borderId="0" xfId="3" applyFont="1" applyFill="1" applyAlignment="1">
      <alignment horizontal="center"/>
    </xf>
    <xf numFmtId="0" fontId="18" fillId="2" borderId="1" xfId="3" applyFont="1" applyFill="1" applyBorder="1" applyAlignment="1">
      <alignment horizontal="center"/>
    </xf>
    <xf numFmtId="0" fontId="18" fillId="2" borderId="2" xfId="3" applyFont="1" applyFill="1" applyBorder="1" applyAlignment="1">
      <alignment horizontal="center"/>
    </xf>
    <xf numFmtId="0" fontId="18" fillId="2" borderId="5" xfId="3" applyFont="1" applyFill="1" applyBorder="1" applyAlignment="1">
      <alignment horizontal="center"/>
    </xf>
    <xf numFmtId="16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 wrapText="1"/>
    </xf>
    <xf numFmtId="0" fontId="68" fillId="2" borderId="80" xfId="3" applyFont="1" applyFill="1" applyBorder="1" applyAlignment="1">
      <alignment horizontal="center" vertical="center" wrapText="1"/>
    </xf>
    <xf numFmtId="0" fontId="68" fillId="2" borderId="81" xfId="3" applyFont="1" applyFill="1" applyBorder="1" applyAlignment="1">
      <alignment horizontal="center" vertical="center"/>
    </xf>
    <xf numFmtId="0" fontId="68" fillId="2" borderId="82" xfId="3" applyFont="1" applyFill="1" applyBorder="1" applyAlignment="1">
      <alignment horizontal="center" vertical="center"/>
    </xf>
    <xf numFmtId="0" fontId="69" fillId="12" borderId="4" xfId="3" applyFont="1" applyFill="1" applyBorder="1" applyAlignment="1">
      <alignment horizontal="center"/>
    </xf>
    <xf numFmtId="0" fontId="69" fillId="12" borderId="33" xfId="3" applyFont="1" applyFill="1" applyBorder="1" applyAlignment="1">
      <alignment horizontal="center"/>
    </xf>
    <xf numFmtId="0" fontId="22" fillId="2" borderId="54" xfId="3" applyFont="1" applyFill="1" applyBorder="1" applyAlignment="1">
      <alignment horizontal="center"/>
    </xf>
    <xf numFmtId="0" fontId="22" fillId="2" borderId="29" xfId="3" applyFont="1" applyFill="1" applyBorder="1" applyAlignment="1">
      <alignment horizontal="center"/>
    </xf>
    <xf numFmtId="0" fontId="1" fillId="8" borderId="0" xfId="3" applyFill="1" applyAlignment="1">
      <alignment horizontal="center"/>
    </xf>
    <xf numFmtId="0" fontId="1" fillId="2" borderId="29" xfId="3" applyFill="1" applyBorder="1" applyAlignment="1">
      <alignment horizontal="center"/>
    </xf>
    <xf numFmtId="0" fontId="1" fillId="2" borderId="24" xfId="3" applyFill="1" applyBorder="1" applyAlignment="1" applyProtection="1">
      <alignment wrapText="1"/>
      <protection locked="0"/>
    </xf>
    <xf numFmtId="0" fontId="1" fillId="2" borderId="0" xfId="3" applyFill="1" applyAlignment="1">
      <alignment wrapText="1"/>
    </xf>
    <xf numFmtId="0" fontId="1" fillId="2" borderId="29" xfId="3" applyFill="1" applyBorder="1" applyAlignment="1">
      <alignment wrapText="1"/>
    </xf>
    <xf numFmtId="0" fontId="75" fillId="9" borderId="98" xfId="6" applyFont="1" applyFill="1" applyBorder="1" applyAlignment="1">
      <alignment horizontal="center" vertical="center"/>
    </xf>
    <xf numFmtId="0" fontId="75" fillId="9" borderId="99" xfId="6" applyFont="1" applyFill="1" applyBorder="1" applyAlignment="1">
      <alignment horizontal="center" vertical="center"/>
    </xf>
    <xf numFmtId="0" fontId="75" fillId="9" borderId="100" xfId="6" applyFont="1" applyFill="1" applyBorder="1" applyAlignment="1">
      <alignment horizontal="center" vertical="center"/>
    </xf>
    <xf numFmtId="0" fontId="75" fillId="9" borderId="101" xfId="6" applyFont="1" applyFill="1" applyBorder="1" applyAlignment="1">
      <alignment horizontal="center" vertical="center"/>
    </xf>
    <xf numFmtId="0" fontId="75" fillId="9" borderId="102" xfId="6" applyFont="1" applyFill="1" applyBorder="1" applyAlignment="1">
      <alignment horizontal="center" vertical="center"/>
    </xf>
    <xf numFmtId="0" fontId="75" fillId="9" borderId="103" xfId="6" applyFont="1" applyFill="1" applyBorder="1" applyAlignment="1">
      <alignment horizontal="center" vertical="center"/>
    </xf>
    <xf numFmtId="0" fontId="76" fillId="9" borderId="98" xfId="6" applyFont="1" applyFill="1" applyBorder="1" applyAlignment="1">
      <alignment horizontal="center" vertical="center"/>
    </xf>
    <xf numFmtId="0" fontId="76" fillId="9" borderId="99" xfId="6" applyFont="1" applyFill="1" applyBorder="1" applyAlignment="1">
      <alignment horizontal="center" vertical="center"/>
    </xf>
    <xf numFmtId="0" fontId="76" fillId="9" borderId="100" xfId="6" applyFont="1" applyFill="1" applyBorder="1" applyAlignment="1">
      <alignment horizontal="center" vertical="center"/>
    </xf>
    <xf numFmtId="0" fontId="76" fillId="9" borderId="101" xfId="6" applyFont="1" applyFill="1" applyBorder="1" applyAlignment="1">
      <alignment horizontal="center" vertical="center"/>
    </xf>
    <xf numFmtId="0" fontId="76" fillId="9" borderId="102" xfId="6" applyFont="1" applyFill="1" applyBorder="1" applyAlignment="1">
      <alignment horizontal="center" vertical="center"/>
    </xf>
    <xf numFmtId="0" fontId="76" fillId="9" borderId="103" xfId="6" applyFont="1" applyFill="1" applyBorder="1" applyAlignment="1">
      <alignment horizontal="center" vertical="center"/>
    </xf>
    <xf numFmtId="0" fontId="15" fillId="0" borderId="0" xfId="6" applyFont="1" applyAlignment="1" applyProtection="1">
      <alignment horizontal="left"/>
      <protection locked="0"/>
    </xf>
    <xf numFmtId="0" fontId="22" fillId="0" borderId="0" xfId="6" applyProtection="1">
      <protection locked="0"/>
    </xf>
    <xf numFmtId="0" fontId="22" fillId="0" borderId="104" xfId="6" applyBorder="1" applyAlignment="1">
      <alignment horizontal="center" vertical="center"/>
    </xf>
    <xf numFmtId="0" fontId="22" fillId="0" borderId="105" xfId="6" applyBorder="1" applyAlignment="1">
      <alignment horizontal="center" vertical="center"/>
    </xf>
    <xf numFmtId="0" fontId="22" fillId="0" borderId="106" xfId="6" applyBorder="1" applyAlignment="1">
      <alignment horizontal="center" vertical="center"/>
    </xf>
    <xf numFmtId="0" fontId="77" fillId="0" borderId="0" xfId="6" applyFont="1" applyAlignment="1">
      <alignment horizontal="left"/>
    </xf>
    <xf numFmtId="0" fontId="35" fillId="0" borderId="0" xfId="6" applyFont="1"/>
    <xf numFmtId="0" fontId="22" fillId="0" borderId="121" xfId="6" applyBorder="1"/>
    <xf numFmtId="0" fontId="22" fillId="0" borderId="122" xfId="6" applyBorder="1"/>
    <xf numFmtId="0" fontId="22" fillId="0" borderId="101" xfId="6" applyBorder="1"/>
    <xf numFmtId="0" fontId="22" fillId="0" borderId="102" xfId="6" applyBorder="1"/>
    <xf numFmtId="0" fontId="22" fillId="0" borderId="102" xfId="6" applyBorder="1" applyAlignment="1">
      <alignment horizontal="left"/>
    </xf>
    <xf numFmtId="0" fontId="22" fillId="0" borderId="110" xfId="6" applyBorder="1" applyAlignment="1">
      <alignment horizontal="left"/>
    </xf>
    <xf numFmtId="0" fontId="22" fillId="0" borderId="111" xfId="6" applyBorder="1" applyAlignment="1">
      <alignment horizontal="left"/>
    </xf>
    <xf numFmtId="170" fontId="33" fillId="0" borderId="102" xfId="6" applyNumberFormat="1" applyFont="1" applyBorder="1" applyAlignment="1">
      <alignment horizontal="left"/>
    </xf>
    <xf numFmtId="0" fontId="22" fillId="0" borderId="103" xfId="6" applyBorder="1"/>
    <xf numFmtId="0" fontId="22" fillId="0" borderId="124" xfId="6" applyBorder="1" applyAlignment="1">
      <alignment horizontal="left"/>
    </xf>
    <xf numFmtId="0" fontId="22" fillId="0" borderId="91" xfId="6" applyBorder="1" applyAlignment="1">
      <alignment horizontal="left"/>
    </xf>
    <xf numFmtId="0" fontId="33" fillId="0" borderId="126" xfId="6" applyFont="1" applyBorder="1" applyAlignment="1">
      <alignment horizontal="left"/>
    </xf>
    <xf numFmtId="0" fontId="33" fillId="0" borderId="127" xfId="6" applyFont="1" applyBorder="1" applyAlignment="1">
      <alignment horizontal="left"/>
    </xf>
    <xf numFmtId="165" fontId="69" fillId="0" borderId="80" xfId="6" applyNumberFormat="1" applyFont="1" applyBorder="1" applyAlignment="1">
      <alignment horizontal="center"/>
    </xf>
    <xf numFmtId="165" fontId="69" fillId="0" borderId="82" xfId="6" applyNumberFormat="1" applyFont="1" applyBorder="1" applyAlignment="1">
      <alignment horizontal="center"/>
    </xf>
    <xf numFmtId="0" fontId="22" fillId="0" borderId="0" xfId="6" applyAlignment="1">
      <alignment horizontal="center"/>
    </xf>
    <xf numFmtId="0" fontId="83" fillId="0" borderId="1" xfId="6" applyFont="1" applyBorder="1" applyAlignment="1">
      <alignment horizontal="left" vertical="center"/>
    </xf>
    <xf numFmtId="0" fontId="22" fillId="0" borderId="2" xfId="6" applyBorder="1" applyAlignment="1">
      <alignment horizontal="left" vertical="center"/>
    </xf>
    <xf numFmtId="0" fontId="22" fillId="0" borderId="5" xfId="6" applyBorder="1" applyAlignment="1">
      <alignment horizontal="left" vertical="center"/>
    </xf>
    <xf numFmtId="0" fontId="34" fillId="0" borderId="24" xfId="6" applyFont="1" applyBorder="1" applyAlignment="1">
      <alignment horizontal="left" vertical="center"/>
    </xf>
    <xf numFmtId="0" fontId="22" fillId="0" borderId="0" xfId="6" applyAlignment="1">
      <alignment horizontal="left" vertical="center"/>
    </xf>
    <xf numFmtId="0" fontId="22" fillId="0" borderId="29" xfId="6" applyBorder="1" applyAlignment="1">
      <alignment horizontal="left" vertical="center"/>
    </xf>
    <xf numFmtId="0" fontId="84" fillId="0" borderId="24" xfId="6" applyFont="1" applyBorder="1" applyAlignment="1">
      <alignment horizontal="right" vertical="center"/>
    </xf>
    <xf numFmtId="0" fontId="46" fillId="0" borderId="0" xfId="6" applyFont="1" applyAlignment="1">
      <alignment horizontal="right" vertical="center"/>
    </xf>
    <xf numFmtId="0" fontId="46" fillId="0" borderId="24" xfId="6" applyFont="1" applyBorder="1" applyAlignment="1">
      <alignment horizontal="right" vertical="center"/>
    </xf>
    <xf numFmtId="170" fontId="86" fillId="0" borderId="0" xfId="6" applyNumberFormat="1" applyFont="1" applyAlignment="1">
      <alignment horizontal="center" vertical="center"/>
    </xf>
    <xf numFmtId="0" fontId="87" fillId="0" borderId="24" xfId="6" applyFont="1" applyBorder="1" applyAlignment="1">
      <alignment vertical="center"/>
    </xf>
    <xf numFmtId="0" fontId="87" fillId="0" borderId="0" xfId="6" applyFont="1" applyAlignment="1">
      <alignment vertical="center"/>
    </xf>
    <xf numFmtId="0" fontId="87" fillId="0" borderId="3" xfId="6" applyFont="1" applyBorder="1" applyAlignment="1">
      <alignment vertical="center"/>
    </xf>
    <xf numFmtId="0" fontId="87" fillId="0" borderId="4" xfId="6" applyFont="1" applyBorder="1" applyAlignment="1">
      <alignment vertical="center"/>
    </xf>
    <xf numFmtId="170" fontId="76" fillId="0" borderId="0" xfId="6" applyNumberFormat="1" applyFont="1" applyAlignment="1">
      <alignment horizontal="left" vertical="center"/>
    </xf>
    <xf numFmtId="170" fontId="76" fillId="0" borderId="29" xfId="6" applyNumberFormat="1" applyFont="1" applyBorder="1" applyAlignment="1">
      <alignment horizontal="left" vertical="center"/>
    </xf>
    <xf numFmtId="170" fontId="76" fillId="0" borderId="4" xfId="6" applyNumberFormat="1" applyFont="1" applyBorder="1" applyAlignment="1">
      <alignment horizontal="left" vertical="center"/>
    </xf>
    <xf numFmtId="170" fontId="76" fillId="0" borderId="6" xfId="6" applyNumberFormat="1" applyFont="1" applyBorder="1" applyAlignment="1">
      <alignment horizontal="left" vertical="center"/>
    </xf>
    <xf numFmtId="2" fontId="69" fillId="0" borderId="80" xfId="6" applyNumberFormat="1" applyFont="1" applyBorder="1" applyAlignment="1">
      <alignment horizontal="center"/>
    </xf>
    <xf numFmtId="2" fontId="69" fillId="0" borderId="82" xfId="6" applyNumberFormat="1" applyFont="1" applyBorder="1" applyAlignment="1">
      <alignment horizontal="center"/>
    </xf>
    <xf numFmtId="0" fontId="88" fillId="0" borderId="129" xfId="6" applyFont="1" applyBorder="1" applyAlignment="1">
      <alignment horizontal="right"/>
    </xf>
    <xf numFmtId="0" fontId="88" fillId="0" borderId="0" xfId="6" applyFont="1" applyAlignment="1">
      <alignment horizontal="right"/>
    </xf>
    <xf numFmtId="0" fontId="22" fillId="0" borderId="129" xfId="6" applyBorder="1" applyAlignment="1">
      <alignment horizontal="right"/>
    </xf>
    <xf numFmtId="0" fontId="22" fillId="0" borderId="0" xfId="6" applyAlignment="1">
      <alignment horizontal="right"/>
    </xf>
    <xf numFmtId="0" fontId="75" fillId="4" borderId="98" xfId="6" applyFont="1" applyFill="1" applyBorder="1" applyAlignment="1">
      <alignment horizontal="center" vertical="center"/>
    </xf>
    <xf numFmtId="0" fontId="22" fillId="4" borderId="99" xfId="6" applyFill="1" applyBorder="1" applyAlignment="1">
      <alignment horizontal="center" vertical="center"/>
    </xf>
    <xf numFmtId="0" fontId="22" fillId="4" borderId="100" xfId="6" applyFill="1" applyBorder="1" applyAlignment="1">
      <alignment horizontal="center" vertical="center"/>
    </xf>
    <xf numFmtId="0" fontId="22" fillId="4" borderId="101" xfId="6" applyFill="1" applyBorder="1" applyAlignment="1">
      <alignment horizontal="center" vertical="center"/>
    </xf>
    <xf numFmtId="0" fontId="22" fillId="4" borderId="102" xfId="6" applyFill="1" applyBorder="1" applyAlignment="1">
      <alignment horizontal="center" vertical="center"/>
    </xf>
    <xf numFmtId="0" fontId="22" fillId="4" borderId="103" xfId="6" applyFill="1" applyBorder="1" applyAlignment="1">
      <alignment horizontal="center" vertical="center"/>
    </xf>
    <xf numFmtId="0" fontId="90" fillId="0" borderId="0" xfId="6" applyFont="1" applyAlignment="1">
      <alignment horizontal="center" vertical="center"/>
    </xf>
    <xf numFmtId="0" fontId="35" fillId="0" borderId="0" xfId="6" applyFont="1" applyAlignment="1">
      <alignment horizontal="center" vertical="center"/>
    </xf>
    <xf numFmtId="0" fontId="86" fillId="3" borderId="104" xfId="6" applyFont="1" applyFill="1" applyBorder="1" applyAlignment="1">
      <alignment horizontal="center" vertical="center"/>
    </xf>
    <xf numFmtId="0" fontId="86" fillId="3" borderId="105" xfId="6" applyFont="1" applyFill="1" applyBorder="1" applyAlignment="1">
      <alignment horizontal="center" vertical="center"/>
    </xf>
    <xf numFmtId="0" fontId="86" fillId="3" borderId="106" xfId="6" applyFont="1" applyFill="1" applyBorder="1" applyAlignment="1">
      <alignment horizontal="center" vertical="center"/>
    </xf>
    <xf numFmtId="0" fontId="35" fillId="0" borderId="0" xfId="6" applyFont="1" applyAlignment="1">
      <alignment horizontal="left" vertical="center"/>
    </xf>
    <xf numFmtId="0" fontId="22" fillId="0" borderId="0" xfId="6" applyAlignment="1">
      <alignment vertical="center"/>
    </xf>
    <xf numFmtId="0" fontId="22" fillId="0" borderId="0" xfId="6" applyAlignment="1">
      <alignment horizontal="center" vertical="center"/>
    </xf>
    <xf numFmtId="0" fontId="35" fillId="0" borderId="99" xfId="6" applyFont="1" applyBorder="1" applyAlignment="1">
      <alignment horizontal="left" vertical="center"/>
    </xf>
    <xf numFmtId="0" fontId="22" fillId="0" borderId="99" xfId="6" applyBorder="1" applyAlignment="1">
      <alignment horizontal="left" vertical="center"/>
    </xf>
    <xf numFmtId="165" fontId="22" fillId="0" borderId="0" xfId="6" applyNumberFormat="1" applyAlignment="1">
      <alignment horizontal="center" vertical="center"/>
    </xf>
    <xf numFmtId="165" fontId="69" fillId="0" borderId="0" xfId="6" applyNumberFormat="1" applyFont="1" applyAlignment="1">
      <alignment horizontal="center"/>
    </xf>
    <xf numFmtId="0" fontId="35" fillId="0" borderId="99" xfId="6" applyFont="1" applyBorder="1" applyAlignment="1">
      <alignment horizontal="center" vertical="center"/>
    </xf>
    <xf numFmtId="2" fontId="22" fillId="0" borderId="0" xfId="6" applyNumberFormat="1" applyAlignment="1">
      <alignment horizontal="center" vertical="center"/>
    </xf>
    <xf numFmtId="0" fontId="82" fillId="0" borderId="129" xfId="6" applyFont="1" applyBorder="1" applyAlignment="1">
      <alignment horizontal="left" vertical="center"/>
    </xf>
    <xf numFmtId="0" fontId="22" fillId="0" borderId="129" xfId="6" applyBorder="1" applyAlignment="1">
      <alignment horizontal="left" vertical="center"/>
    </xf>
  </cellXfs>
  <cellStyles count="8">
    <cellStyle name="Hyperlink" xfId="1" builtinId="8"/>
    <cellStyle name="Hyperlink 2" xfId="4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Normal 3 2" xfId="6" xr:uid="{00000000-0005-0000-0000-000005000000}"/>
    <cellStyle name="Normal 4" xfId="7" xr:uid="{F654FB7B-8F4A-40CF-931D-9529D24FF2BB}"/>
    <cellStyle name="Normalny 2" xfId="2" xr:uid="{00000000-0005-0000-0000-000006000000}"/>
  </cellStyles>
  <dxfs count="49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9" defaultPivotStyle="PivotStyleLight16"/>
  <colors>
    <mruColors>
      <color rgb="FFFFFF99"/>
      <color rgb="FFFF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Measurement Stability</a:t>
            </a:r>
          </a:p>
        </c:rich>
      </c:tx>
      <c:layout>
        <c:manualLayout>
          <c:xMode val="edge"/>
          <c:yMode val="edge"/>
          <c:x val="0.36531365313653136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00738007380073E-2"/>
          <c:y val="0.22137445837021852"/>
          <c:w val="0.72693726937269376"/>
          <c:h val="0.62213856404044166"/>
        </c:manualLayout>
      </c:layout>
      <c:lineChart>
        <c:grouping val="standard"/>
        <c:varyColors val="0"/>
        <c:ser>
          <c:idx val="0"/>
          <c:order val="0"/>
          <c:tx>
            <c:v>OperatorA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'Gage R&amp;R sheet'!$E$11:$E$20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3-4F63-BC16-36B86A500652}"/>
            </c:ext>
          </c:extLst>
        </c:ser>
        <c:ser>
          <c:idx val="1"/>
          <c:order val="1"/>
          <c:tx>
            <c:v>OperatorB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'Gage R&amp;R sheet'!$I$11:$I$20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3-4F63-BC16-36B86A500652}"/>
            </c:ext>
          </c:extLst>
        </c:ser>
        <c:ser>
          <c:idx val="2"/>
          <c:order val="2"/>
          <c:tx>
            <c:v>OperatorC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'Gage R&amp;R sheet'!$M$11:$M$20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3-4F63-BC16-36B86A500652}"/>
            </c:ext>
          </c:extLst>
        </c:ser>
        <c:ser>
          <c:idx val="3"/>
          <c:order val="3"/>
          <c:tx>
            <c:v>UCL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('Gage R&amp;R sheet'!$E$25:$F$25,'Gage R&amp;R sheet'!$E$25:$F$25,'Gage R&amp;R sheet'!$E$25:$F$25,'Gage R&amp;R sheet'!$E$25:$F$25,'Gage R&amp;R sheet'!$E$25:$F$25)</c:f>
              <c:numCache>
                <c:formatCode>General</c:formatCode>
                <c:ptCount val="10"/>
                <c:pt idx="0" formatCode="0.000">
                  <c:v>0</c:v>
                </c:pt>
                <c:pt idx="2" formatCode="0.000">
                  <c:v>0</c:v>
                </c:pt>
                <c:pt idx="4" formatCode="0.000">
                  <c:v>0</c:v>
                </c:pt>
                <c:pt idx="6" formatCode="0.000">
                  <c:v>0</c:v>
                </c:pt>
                <c:pt idx="8" formatCode="0.0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13-4F63-BC16-36B86A500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970720"/>
        <c:axId val="272971112"/>
      </c:lineChart>
      <c:catAx>
        <c:axId val="2729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27297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2971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272970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0332103321033"/>
          <c:y val="0.38549698463264609"/>
          <c:w val="0.16420664206642066"/>
          <c:h val="0.29389353048426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19050</xdr:rowOff>
    </xdr:from>
    <xdr:to>
      <xdr:col>11</xdr:col>
      <xdr:colOff>47625</xdr:colOff>
      <xdr:row>20</xdr:row>
      <xdr:rowOff>19050</xdr:rowOff>
    </xdr:to>
    <xdr:sp macro="" textlink="">
      <xdr:nvSpPr>
        <xdr:cNvPr id="2087" name="Line 37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ShapeType="1"/>
        </xdr:cNvSpPr>
      </xdr:nvSpPr>
      <xdr:spPr bwMode="auto">
        <a:xfrm>
          <a:off x="76200" y="4305300"/>
          <a:ext cx="40862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20</xdr:col>
      <xdr:colOff>0</xdr:colOff>
      <xdr:row>0</xdr:row>
      <xdr:rowOff>0</xdr:rowOff>
    </xdr:from>
    <xdr:to>
      <xdr:col>30</xdr:col>
      <xdr:colOff>280393</xdr:colOff>
      <xdr:row>40</xdr:row>
      <xdr:rowOff>147242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9891" y="0"/>
          <a:ext cx="6409524" cy="7876190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40</xdr:col>
      <xdr:colOff>13727</xdr:colOff>
      <xdr:row>42</xdr:row>
      <xdr:rowOff>178248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039022" y="0"/>
          <a:ext cx="6142857" cy="83047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4</xdr:row>
          <xdr:rowOff>217714</xdr:rowOff>
        </xdr:from>
        <xdr:to>
          <xdr:col>6</xdr:col>
          <xdr:colOff>27214</xdr:colOff>
          <xdr:row>5</xdr:row>
          <xdr:rowOff>212271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174171</xdr:colOff>
          <xdr:row>4</xdr:row>
          <xdr:rowOff>217714</xdr:rowOff>
        </xdr:from>
        <xdr:to>
          <xdr:col>7</xdr:col>
          <xdr:colOff>163286</xdr:colOff>
          <xdr:row>5</xdr:row>
          <xdr:rowOff>212271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14</xdr:row>
          <xdr:rowOff>152400</xdr:rowOff>
        </xdr:from>
        <xdr:to>
          <xdr:col>11</xdr:col>
          <xdr:colOff>364671</xdr:colOff>
          <xdr:row>16</xdr:row>
          <xdr:rowOff>10886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14</xdr:row>
          <xdr:rowOff>152400</xdr:rowOff>
        </xdr:from>
        <xdr:to>
          <xdr:col>13</xdr:col>
          <xdr:colOff>141514</xdr:colOff>
          <xdr:row>16</xdr:row>
          <xdr:rowOff>10886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21771</xdr:colOff>
          <xdr:row>14</xdr:row>
          <xdr:rowOff>152400</xdr:rowOff>
        </xdr:from>
        <xdr:to>
          <xdr:col>16</xdr:col>
          <xdr:colOff>97971</xdr:colOff>
          <xdr:row>16</xdr:row>
          <xdr:rowOff>10886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19</xdr:row>
          <xdr:rowOff>190500</xdr:rowOff>
        </xdr:from>
        <xdr:to>
          <xdr:col>3</xdr:col>
          <xdr:colOff>250371</xdr:colOff>
          <xdr:row>21</xdr:row>
          <xdr:rowOff>48986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Initial Submission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21</xdr:row>
          <xdr:rowOff>136071</xdr:rowOff>
        </xdr:from>
        <xdr:to>
          <xdr:col>8</xdr:col>
          <xdr:colOff>250371</xdr:colOff>
          <xdr:row>23</xdr:row>
          <xdr:rowOff>27214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Tooling: Transfer, Replacement, Refurbishment, or additional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23</xdr:row>
          <xdr:rowOff>136071</xdr:rowOff>
        </xdr:from>
        <xdr:to>
          <xdr:col>5</xdr:col>
          <xdr:colOff>255814</xdr:colOff>
          <xdr:row>25</xdr:row>
          <xdr:rowOff>21771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Tooling Inactive &gt; than 1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332014</xdr:colOff>
          <xdr:row>19</xdr:row>
          <xdr:rowOff>190500</xdr:rowOff>
        </xdr:from>
        <xdr:to>
          <xdr:col>16</xdr:col>
          <xdr:colOff>239486</xdr:colOff>
          <xdr:row>21</xdr:row>
          <xdr:rowOff>48986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Change to Optional Construction or Material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20</xdr:row>
          <xdr:rowOff>141514</xdr:rowOff>
        </xdr:from>
        <xdr:to>
          <xdr:col>4</xdr:col>
          <xdr:colOff>288471</xdr:colOff>
          <xdr:row>22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Engineering Change(s)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22</xdr:row>
          <xdr:rowOff>136071</xdr:rowOff>
        </xdr:from>
        <xdr:to>
          <xdr:col>4</xdr:col>
          <xdr:colOff>353786</xdr:colOff>
          <xdr:row>24</xdr:row>
          <xdr:rowOff>27214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Correction of Discrepancy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332014</xdr:colOff>
          <xdr:row>20</xdr:row>
          <xdr:rowOff>141514</xdr:rowOff>
        </xdr:from>
        <xdr:to>
          <xdr:col>15</xdr:col>
          <xdr:colOff>353786</xdr:colOff>
          <xdr:row>22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Supplier or Material Source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332014</xdr:colOff>
          <xdr:row>21</xdr:row>
          <xdr:rowOff>136071</xdr:rowOff>
        </xdr:from>
        <xdr:to>
          <xdr:col>15</xdr:col>
          <xdr:colOff>391886</xdr:colOff>
          <xdr:row>23</xdr:row>
          <xdr:rowOff>27214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Change in Part Processing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332014</xdr:colOff>
          <xdr:row>23</xdr:row>
          <xdr:rowOff>136071</xdr:rowOff>
        </xdr:from>
        <xdr:to>
          <xdr:col>17</xdr:col>
          <xdr:colOff>59871</xdr:colOff>
          <xdr:row>25</xdr:row>
          <xdr:rowOff>21771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please specify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332014</xdr:colOff>
          <xdr:row>22</xdr:row>
          <xdr:rowOff>136071</xdr:rowOff>
        </xdr:from>
        <xdr:to>
          <xdr:col>15</xdr:col>
          <xdr:colOff>65314</xdr:colOff>
          <xdr:row>24</xdr:row>
          <xdr:rowOff>27214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Parts Produced at Additional 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25</xdr:row>
          <xdr:rowOff>190500</xdr:rowOff>
        </xdr:from>
        <xdr:to>
          <xdr:col>15</xdr:col>
          <xdr:colOff>342900</xdr:colOff>
          <xdr:row>27</xdr:row>
          <xdr:rowOff>48986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Level 1 - Warrant only (and for designated appearance items, an Appearance Approval Report) submitted to customer.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28</xdr:row>
          <xdr:rowOff>136071</xdr:rowOff>
        </xdr:from>
        <xdr:to>
          <xdr:col>13</xdr:col>
          <xdr:colOff>266700</xdr:colOff>
          <xdr:row>30</xdr:row>
          <xdr:rowOff>48986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Level 4 - Warrant and other requirements as defined by customer. As marked below (coloured)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26</xdr:row>
          <xdr:rowOff>141514</xdr:rowOff>
        </xdr:from>
        <xdr:to>
          <xdr:col>15</xdr:col>
          <xdr:colOff>114300</xdr:colOff>
          <xdr:row>28</xdr:row>
          <xdr:rowOff>27214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Level 2 - Warrant with product samples and limited supporting data submitted to customer.  As marked below (coloured)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27</xdr:row>
          <xdr:rowOff>136071</xdr:rowOff>
        </xdr:from>
        <xdr:to>
          <xdr:col>13</xdr:col>
          <xdr:colOff>87086</xdr:colOff>
          <xdr:row>29</xdr:row>
          <xdr:rowOff>27214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Level 3 - Warrant with product samples and complete supporting data submitted to customer.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21771</xdr:colOff>
          <xdr:row>30</xdr:row>
          <xdr:rowOff>0</xdr:rowOff>
        </xdr:from>
        <xdr:to>
          <xdr:col>15</xdr:col>
          <xdr:colOff>277586</xdr:colOff>
          <xdr:row>30</xdr:row>
          <xdr:rowOff>217714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Level 5 - Warrant with product samples and complete supporting data reviewed at organization's manufacturing location.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87086</xdr:colOff>
          <xdr:row>33</xdr:row>
          <xdr:rowOff>152400</xdr:rowOff>
        </xdr:from>
        <xdr:to>
          <xdr:col>6</xdr:col>
          <xdr:colOff>65314</xdr:colOff>
          <xdr:row>35</xdr:row>
          <xdr:rowOff>10886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dimensional measurements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103414</xdr:colOff>
          <xdr:row>33</xdr:row>
          <xdr:rowOff>152400</xdr:rowOff>
        </xdr:from>
        <xdr:to>
          <xdr:col>10</xdr:col>
          <xdr:colOff>103414</xdr:colOff>
          <xdr:row>35</xdr:row>
          <xdr:rowOff>10886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 and functional tests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163286</xdr:colOff>
          <xdr:row>33</xdr:row>
          <xdr:rowOff>152400</xdr:rowOff>
        </xdr:from>
        <xdr:to>
          <xdr:col>13</xdr:col>
          <xdr:colOff>163286</xdr:colOff>
          <xdr:row>35</xdr:row>
          <xdr:rowOff>10886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appearance criteria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</xdr:row>
          <xdr:rowOff>152400</xdr:rowOff>
        </xdr:from>
        <xdr:to>
          <xdr:col>17</xdr:col>
          <xdr:colOff>97971</xdr:colOff>
          <xdr:row>35</xdr:row>
          <xdr:rowOff>10886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statistical process package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364671</xdr:colOff>
          <xdr:row>34</xdr:row>
          <xdr:rowOff>136071</xdr:rowOff>
        </xdr:from>
        <xdr:to>
          <xdr:col>8</xdr:col>
          <xdr:colOff>353786</xdr:colOff>
          <xdr:row>36</xdr:row>
          <xdr:rowOff>27214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</xdr:colOff>
          <xdr:row>34</xdr:row>
          <xdr:rowOff>136071</xdr:rowOff>
        </xdr:from>
        <xdr:to>
          <xdr:col>10</xdr:col>
          <xdr:colOff>10886</xdr:colOff>
          <xdr:row>36</xdr:row>
          <xdr:rowOff>27214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9</xdr:col>
          <xdr:colOff>38100</xdr:colOff>
          <xdr:row>43</xdr:row>
          <xdr:rowOff>217714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43</xdr:row>
          <xdr:rowOff>0</xdr:rowOff>
        </xdr:from>
        <xdr:to>
          <xdr:col>10</xdr:col>
          <xdr:colOff>163286</xdr:colOff>
          <xdr:row>43</xdr:row>
          <xdr:rowOff>217714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288471</xdr:colOff>
          <xdr:row>43</xdr:row>
          <xdr:rowOff>0</xdr:rowOff>
        </xdr:from>
        <xdr:to>
          <xdr:col>11</xdr:col>
          <xdr:colOff>342900</xdr:colOff>
          <xdr:row>43</xdr:row>
          <xdr:rowOff>217714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332014</xdr:colOff>
          <xdr:row>18</xdr:row>
          <xdr:rowOff>0</xdr:rowOff>
        </xdr:from>
        <xdr:to>
          <xdr:col>11</xdr:col>
          <xdr:colOff>353786</xdr:colOff>
          <xdr:row>19</xdr:row>
          <xdr:rowOff>59871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18</xdr:row>
          <xdr:rowOff>0</xdr:rowOff>
        </xdr:from>
        <xdr:to>
          <xdr:col>13</xdr:col>
          <xdr:colOff>141514</xdr:colOff>
          <xdr:row>19</xdr:row>
          <xdr:rowOff>59871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21771</xdr:colOff>
          <xdr:row>18</xdr:row>
          <xdr:rowOff>0</xdr:rowOff>
        </xdr:from>
        <xdr:to>
          <xdr:col>16</xdr:col>
          <xdr:colOff>65314</xdr:colOff>
          <xdr:row>19</xdr:row>
          <xdr:rowOff>59871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179614</xdr:rowOff>
        </xdr:from>
        <xdr:to>
          <xdr:col>3</xdr:col>
          <xdr:colOff>353786</xdr:colOff>
          <xdr:row>33</xdr:row>
          <xdr:rowOff>76200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48986</xdr:colOff>
          <xdr:row>31</xdr:row>
          <xdr:rowOff>190500</xdr:rowOff>
        </xdr:from>
        <xdr:to>
          <xdr:col>4</xdr:col>
          <xdr:colOff>326571</xdr:colOff>
          <xdr:row>33</xdr:row>
          <xdr:rowOff>87086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59871</xdr:colOff>
          <xdr:row>31</xdr:row>
          <xdr:rowOff>201386</xdr:rowOff>
        </xdr:from>
        <xdr:to>
          <xdr:col>5</xdr:col>
          <xdr:colOff>332014</xdr:colOff>
          <xdr:row>33</xdr:row>
          <xdr:rowOff>76200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65314</xdr:colOff>
          <xdr:row>31</xdr:row>
          <xdr:rowOff>190500</xdr:rowOff>
        </xdr:from>
        <xdr:to>
          <xdr:col>6</xdr:col>
          <xdr:colOff>342900</xdr:colOff>
          <xdr:row>33</xdr:row>
          <xdr:rowOff>76200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31</xdr:row>
          <xdr:rowOff>190500</xdr:rowOff>
        </xdr:from>
        <xdr:to>
          <xdr:col>7</xdr:col>
          <xdr:colOff>353786</xdr:colOff>
          <xdr:row>33</xdr:row>
          <xdr:rowOff>76200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65314</xdr:colOff>
          <xdr:row>31</xdr:row>
          <xdr:rowOff>179614</xdr:rowOff>
        </xdr:from>
        <xdr:to>
          <xdr:col>8</xdr:col>
          <xdr:colOff>342900</xdr:colOff>
          <xdr:row>33</xdr:row>
          <xdr:rowOff>76200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97971</xdr:colOff>
          <xdr:row>31</xdr:row>
          <xdr:rowOff>179614</xdr:rowOff>
        </xdr:from>
        <xdr:to>
          <xdr:col>9</xdr:col>
          <xdr:colOff>370114</xdr:colOff>
          <xdr:row>33</xdr:row>
          <xdr:rowOff>76200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87086</xdr:colOff>
          <xdr:row>31</xdr:row>
          <xdr:rowOff>190500</xdr:rowOff>
        </xdr:from>
        <xdr:to>
          <xdr:col>11</xdr:col>
          <xdr:colOff>10886</xdr:colOff>
          <xdr:row>33</xdr:row>
          <xdr:rowOff>76200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65314</xdr:colOff>
          <xdr:row>31</xdr:row>
          <xdr:rowOff>179614</xdr:rowOff>
        </xdr:from>
        <xdr:to>
          <xdr:col>11</xdr:col>
          <xdr:colOff>342900</xdr:colOff>
          <xdr:row>33</xdr:row>
          <xdr:rowOff>76200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87086</xdr:colOff>
          <xdr:row>31</xdr:row>
          <xdr:rowOff>179614</xdr:rowOff>
        </xdr:from>
        <xdr:to>
          <xdr:col>12</xdr:col>
          <xdr:colOff>364671</xdr:colOff>
          <xdr:row>33</xdr:row>
          <xdr:rowOff>76200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87086</xdr:colOff>
          <xdr:row>31</xdr:row>
          <xdr:rowOff>179614</xdr:rowOff>
        </xdr:from>
        <xdr:to>
          <xdr:col>13</xdr:col>
          <xdr:colOff>364671</xdr:colOff>
          <xdr:row>33</xdr:row>
          <xdr:rowOff>76200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31</xdr:row>
          <xdr:rowOff>190500</xdr:rowOff>
        </xdr:from>
        <xdr:to>
          <xdr:col>14</xdr:col>
          <xdr:colOff>429986</xdr:colOff>
          <xdr:row>33</xdr:row>
          <xdr:rowOff>76200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65314</xdr:colOff>
          <xdr:row>31</xdr:row>
          <xdr:rowOff>190500</xdr:rowOff>
        </xdr:from>
        <xdr:to>
          <xdr:col>15</xdr:col>
          <xdr:colOff>342900</xdr:colOff>
          <xdr:row>33</xdr:row>
          <xdr:rowOff>76200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65314</xdr:colOff>
          <xdr:row>32</xdr:row>
          <xdr:rowOff>0</xdr:rowOff>
        </xdr:from>
        <xdr:to>
          <xdr:col>17</xdr:col>
          <xdr:colOff>27214</xdr:colOff>
          <xdr:row>33</xdr:row>
          <xdr:rowOff>76200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65314</xdr:colOff>
          <xdr:row>32</xdr:row>
          <xdr:rowOff>0</xdr:rowOff>
        </xdr:from>
        <xdr:to>
          <xdr:col>18</xdr:col>
          <xdr:colOff>27214</xdr:colOff>
          <xdr:row>33</xdr:row>
          <xdr:rowOff>76200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32</xdr:row>
          <xdr:rowOff>0</xdr:rowOff>
        </xdr:from>
        <xdr:to>
          <xdr:col>2</xdr:col>
          <xdr:colOff>353786</xdr:colOff>
          <xdr:row>33</xdr:row>
          <xdr:rowOff>76200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65314</xdr:colOff>
          <xdr:row>32</xdr:row>
          <xdr:rowOff>0</xdr:rowOff>
        </xdr:from>
        <xdr:to>
          <xdr:col>19</xdr:col>
          <xdr:colOff>27214</xdr:colOff>
          <xdr:row>33</xdr:row>
          <xdr:rowOff>76200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250371</xdr:colOff>
          <xdr:row>49</xdr:row>
          <xdr:rowOff>163286</xdr:rowOff>
        </xdr:from>
        <xdr:to>
          <xdr:col>14</xdr:col>
          <xdr:colOff>174171</xdr:colOff>
          <xdr:row>51</xdr:row>
          <xdr:rowOff>27214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212271</xdr:colOff>
          <xdr:row>49</xdr:row>
          <xdr:rowOff>152400</xdr:rowOff>
        </xdr:from>
        <xdr:to>
          <xdr:col>15</xdr:col>
          <xdr:colOff>217714</xdr:colOff>
          <xdr:row>51</xdr:row>
          <xdr:rowOff>21771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293914</xdr:colOff>
          <xdr:row>49</xdr:row>
          <xdr:rowOff>174171</xdr:rowOff>
        </xdr:from>
        <xdr:to>
          <xdr:col>18</xdr:col>
          <xdr:colOff>103414</xdr:colOff>
          <xdr:row>51</xdr:row>
          <xdr:rowOff>38100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Interim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49</xdr:row>
          <xdr:rowOff>179614</xdr:rowOff>
        </xdr:from>
        <xdr:to>
          <xdr:col>6</xdr:col>
          <xdr:colOff>97971</xdr:colOff>
          <xdr:row>51</xdr:row>
          <xdr:rowOff>48986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21771</xdr:colOff>
          <xdr:row>49</xdr:row>
          <xdr:rowOff>190500</xdr:rowOff>
        </xdr:from>
        <xdr:to>
          <xdr:col>7</xdr:col>
          <xdr:colOff>190500</xdr:colOff>
          <xdr:row>51</xdr:row>
          <xdr:rowOff>59871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141514</xdr:colOff>
          <xdr:row>49</xdr:row>
          <xdr:rowOff>190500</xdr:rowOff>
        </xdr:from>
        <xdr:to>
          <xdr:col>9</xdr:col>
          <xdr:colOff>315686</xdr:colOff>
          <xdr:row>51</xdr:row>
          <xdr:rowOff>59871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179614</xdr:rowOff>
        </xdr:from>
        <xdr:to>
          <xdr:col>1</xdr:col>
          <xdr:colOff>571500</xdr:colOff>
          <xdr:row>2</xdr:row>
          <xdr:rowOff>10886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Prototype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391886</xdr:colOff>
          <xdr:row>0</xdr:row>
          <xdr:rowOff>179614</xdr:rowOff>
        </xdr:from>
        <xdr:to>
          <xdr:col>3</xdr:col>
          <xdr:colOff>0</xdr:colOff>
          <xdr:row>2</xdr:row>
          <xdr:rowOff>10886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Pre-Launch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517071</xdr:colOff>
          <xdr:row>0</xdr:row>
          <xdr:rowOff>179614</xdr:rowOff>
        </xdr:from>
        <xdr:to>
          <xdr:col>5</xdr:col>
          <xdr:colOff>239486</xdr:colOff>
          <xdr:row>2</xdr:row>
          <xdr:rowOff>10886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Production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</xdr:colOff>
          <xdr:row>6</xdr:row>
          <xdr:rowOff>136071</xdr:rowOff>
        </xdr:from>
        <xdr:to>
          <xdr:col>4</xdr:col>
          <xdr:colOff>38100</xdr:colOff>
          <xdr:row>8</xdr:row>
          <xdr:rowOff>21771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</xdr:colOff>
          <xdr:row>7</xdr:row>
          <xdr:rowOff>136071</xdr:rowOff>
        </xdr:from>
        <xdr:to>
          <xdr:col>4</xdr:col>
          <xdr:colOff>38100</xdr:colOff>
          <xdr:row>9</xdr:row>
          <xdr:rowOff>21771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288471</xdr:colOff>
          <xdr:row>7</xdr:row>
          <xdr:rowOff>136071</xdr:rowOff>
        </xdr:from>
        <xdr:to>
          <xdr:col>9</xdr:col>
          <xdr:colOff>27214</xdr:colOff>
          <xdr:row>9</xdr:row>
          <xdr:rowOff>21771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288471</xdr:colOff>
          <xdr:row>6</xdr:row>
          <xdr:rowOff>141514</xdr:rowOff>
        </xdr:from>
        <xdr:to>
          <xdr:col>9</xdr:col>
          <xdr:colOff>27214</xdr:colOff>
          <xdr:row>8</xdr:row>
          <xdr:rowOff>27214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6</xdr:row>
          <xdr:rowOff>136071</xdr:rowOff>
        </xdr:from>
        <xdr:to>
          <xdr:col>15</xdr:col>
          <xdr:colOff>59871</xdr:colOff>
          <xdr:row>8</xdr:row>
          <xdr:rowOff>21771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7</xdr:row>
          <xdr:rowOff>136071</xdr:rowOff>
        </xdr:from>
        <xdr:to>
          <xdr:col>15</xdr:col>
          <xdr:colOff>59871</xdr:colOff>
          <xdr:row>9</xdr:row>
          <xdr:rowOff>21771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19050</xdr:rowOff>
    </xdr:from>
    <xdr:to>
      <xdr:col>1</xdr:col>
      <xdr:colOff>152400</xdr:colOff>
      <xdr:row>9</xdr:row>
      <xdr:rowOff>142875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04775" y="20669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9</xdr:row>
      <xdr:rowOff>19050</xdr:rowOff>
    </xdr:from>
    <xdr:to>
      <xdr:col>7</xdr:col>
      <xdr:colOff>161925</xdr:colOff>
      <xdr:row>9</xdr:row>
      <xdr:rowOff>142875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2695575" y="2066925"/>
          <a:ext cx="123825" cy="123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419100</xdr:colOff>
      <xdr:row>9</xdr:row>
      <xdr:rowOff>28575</xdr:rowOff>
    </xdr:from>
    <xdr:to>
      <xdr:col>10</xdr:col>
      <xdr:colOff>581025</xdr:colOff>
      <xdr:row>9</xdr:row>
      <xdr:rowOff>142875</xdr:rowOff>
    </xdr:to>
    <xdr:sp macro="" textlink="">
      <xdr:nvSpPr>
        <xdr:cNvPr id="4" name="Drawing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5219700" y="2076450"/>
          <a:ext cx="161925" cy="1143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0 h 16384"/>
            <a:gd name="T4" fmla="*/ 0 w 16384"/>
            <a:gd name="T5" fmla="*/ 0 h 16384"/>
            <a:gd name="T6" fmla="*/ 2147483646 w 16384"/>
            <a:gd name="T7" fmla="*/ 2147483646 h 16384"/>
            <a:gd name="T8" fmla="*/ 0 60000 65536"/>
            <a:gd name="T9" fmla="*/ 0 60000 65536"/>
            <a:gd name="T10" fmla="*/ 0 60000 65536"/>
            <a:gd name="T11" fmla="*/ 0 60000 65536"/>
            <a:gd name="T12" fmla="*/ 0 w 16384"/>
            <a:gd name="T13" fmla="*/ 0 h 16384"/>
            <a:gd name="T14" fmla="*/ 16384 w 16384"/>
            <a:gd name="T15" fmla="*/ 16384 h 1638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384" h="16384">
              <a:moveTo>
                <a:pt x="8192" y="16384"/>
              </a:moveTo>
              <a:lnTo>
                <a:pt x="16384" y="0"/>
              </a:lnTo>
              <a:lnTo>
                <a:pt x="0" y="0"/>
              </a:lnTo>
              <a:lnTo>
                <a:pt x="8192" y="16384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323850</xdr:colOff>
      <xdr:row>9</xdr:row>
      <xdr:rowOff>0</xdr:rowOff>
    </xdr:from>
    <xdr:to>
      <xdr:col>4</xdr:col>
      <xdr:colOff>85725</xdr:colOff>
      <xdr:row>10</xdr:row>
      <xdr:rowOff>9525</xdr:rowOff>
    </xdr:to>
    <xdr:sp macro="" textlink="">
      <xdr:nvSpPr>
        <xdr:cNvPr id="5" name="Drawing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1152525" y="2047875"/>
          <a:ext cx="133350" cy="171450"/>
        </a:xfrm>
        <a:custGeom>
          <a:avLst/>
          <a:gdLst>
            <a:gd name="T0" fmla="*/ 0 w 16384"/>
            <a:gd name="T1" fmla="*/ 2147483646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0 h 16384"/>
            <a:gd name="T12" fmla="*/ 2147483646 w 16384"/>
            <a:gd name="T13" fmla="*/ 2147483646 h 16384"/>
            <a:gd name="T14" fmla="*/ 0 w 16384"/>
            <a:gd name="T15" fmla="*/ 2147483646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3511"/>
              </a:moveTo>
              <a:lnTo>
                <a:pt x="0" y="12873"/>
              </a:lnTo>
              <a:lnTo>
                <a:pt x="10034" y="12873"/>
              </a:lnTo>
              <a:lnTo>
                <a:pt x="10034" y="16384"/>
              </a:lnTo>
              <a:lnTo>
                <a:pt x="16384" y="8192"/>
              </a:lnTo>
              <a:lnTo>
                <a:pt x="10034" y="0"/>
              </a:lnTo>
              <a:lnTo>
                <a:pt x="10034" y="3511"/>
              </a:lnTo>
              <a:lnTo>
                <a:pt x="0" y="3511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238125</xdr:colOff>
      <xdr:row>13</xdr:row>
      <xdr:rowOff>38100</xdr:rowOff>
    </xdr:from>
    <xdr:to>
      <xdr:col>3</xdr:col>
      <xdr:colOff>0</xdr:colOff>
      <xdr:row>13</xdr:row>
      <xdr:rowOff>161925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695325" y="25812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13</xdr:row>
      <xdr:rowOff>9525</xdr:rowOff>
    </xdr:from>
    <xdr:to>
      <xdr:col>3</xdr:col>
      <xdr:colOff>228600</xdr:colOff>
      <xdr:row>14</xdr:row>
      <xdr:rowOff>0</xdr:rowOff>
    </xdr:to>
    <xdr:sp macro="" textlink="">
      <xdr:nvSpPr>
        <xdr:cNvPr id="7" name="Drawing 8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/>
        </xdr:cNvSpPr>
      </xdr:nvSpPr>
      <xdr:spPr bwMode="auto">
        <a:xfrm>
          <a:off x="923925" y="2552700"/>
          <a:ext cx="133350" cy="180975"/>
        </a:xfrm>
        <a:custGeom>
          <a:avLst/>
          <a:gdLst>
            <a:gd name="T0" fmla="*/ 0 w 16384"/>
            <a:gd name="T1" fmla="*/ 2147483646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0 h 16384"/>
            <a:gd name="T12" fmla="*/ 2147483646 w 16384"/>
            <a:gd name="T13" fmla="*/ 2147483646 h 16384"/>
            <a:gd name="T14" fmla="*/ 0 w 16384"/>
            <a:gd name="T15" fmla="*/ 2147483646 h 1638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6384"/>
            <a:gd name="T25" fmla="*/ 0 h 16384"/>
            <a:gd name="T26" fmla="*/ 16384 w 16384"/>
            <a:gd name="T27" fmla="*/ 16384 h 1638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6384" h="16384">
              <a:moveTo>
                <a:pt x="0" y="3511"/>
              </a:moveTo>
              <a:lnTo>
                <a:pt x="0" y="12873"/>
              </a:lnTo>
              <a:lnTo>
                <a:pt x="10034" y="12873"/>
              </a:lnTo>
              <a:lnTo>
                <a:pt x="10034" y="16384"/>
              </a:lnTo>
              <a:lnTo>
                <a:pt x="16384" y="8192"/>
              </a:lnTo>
              <a:lnTo>
                <a:pt x="10034" y="0"/>
              </a:lnTo>
              <a:lnTo>
                <a:pt x="10034" y="3511"/>
              </a:lnTo>
              <a:lnTo>
                <a:pt x="0" y="3511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38100</xdr:rowOff>
    </xdr:from>
    <xdr:to>
      <xdr:col>4</xdr:col>
      <xdr:colOff>123825</xdr:colOff>
      <xdr:row>13</xdr:row>
      <xdr:rowOff>161925</xdr:rowOff>
    </xdr:to>
    <xdr:sp macro="" textlink="">
      <xdr:nvSpPr>
        <xdr:cNvPr id="8" name="Rectangle 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1200150" y="2581275"/>
          <a:ext cx="123825" cy="123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142875</xdr:colOff>
      <xdr:row>13</xdr:row>
      <xdr:rowOff>38100</xdr:rowOff>
    </xdr:from>
    <xdr:to>
      <xdr:col>5</xdr:col>
      <xdr:colOff>304800</xdr:colOff>
      <xdr:row>13</xdr:row>
      <xdr:rowOff>152400</xdr:rowOff>
    </xdr:to>
    <xdr:sp macro="" textlink="">
      <xdr:nvSpPr>
        <xdr:cNvPr id="9" name="Drawing 10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/>
        </xdr:cNvSpPr>
      </xdr:nvSpPr>
      <xdr:spPr bwMode="auto">
        <a:xfrm>
          <a:off x="1714500" y="2581275"/>
          <a:ext cx="161925" cy="1143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0 h 16384"/>
            <a:gd name="T4" fmla="*/ 0 w 16384"/>
            <a:gd name="T5" fmla="*/ 0 h 16384"/>
            <a:gd name="T6" fmla="*/ 2147483646 w 16384"/>
            <a:gd name="T7" fmla="*/ 2147483646 h 16384"/>
            <a:gd name="T8" fmla="*/ 0 60000 65536"/>
            <a:gd name="T9" fmla="*/ 0 60000 65536"/>
            <a:gd name="T10" fmla="*/ 0 60000 65536"/>
            <a:gd name="T11" fmla="*/ 0 60000 65536"/>
            <a:gd name="T12" fmla="*/ 0 w 16384"/>
            <a:gd name="T13" fmla="*/ 0 h 16384"/>
            <a:gd name="T14" fmla="*/ 16384 w 16384"/>
            <a:gd name="T15" fmla="*/ 16384 h 1638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384" h="16384">
              <a:moveTo>
                <a:pt x="8192" y="16384"/>
              </a:moveTo>
              <a:lnTo>
                <a:pt x="16384" y="0"/>
              </a:lnTo>
              <a:lnTo>
                <a:pt x="0" y="0"/>
              </a:lnTo>
              <a:lnTo>
                <a:pt x="8192" y="16384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600075</xdr:colOff>
      <xdr:row>9</xdr:row>
      <xdr:rowOff>19050</xdr:rowOff>
    </xdr:from>
    <xdr:to>
      <xdr:col>8</xdr:col>
      <xdr:colOff>714375</xdr:colOff>
      <xdr:row>9</xdr:row>
      <xdr:rowOff>152400</xdr:rowOff>
    </xdr:to>
    <xdr:sp macro="" textlink="">
      <xdr:nvSpPr>
        <xdr:cNvPr id="10" name="Drawing 12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/>
        </xdr:cNvSpPr>
      </xdr:nvSpPr>
      <xdr:spPr bwMode="auto">
        <a:xfrm>
          <a:off x="3971925" y="2066925"/>
          <a:ext cx="114300" cy="133350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0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0 w 16384"/>
            <a:gd name="T77" fmla="*/ 2147483646 h 16384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16384"/>
            <a:gd name="T118" fmla="*/ 0 h 16384"/>
            <a:gd name="T119" fmla="*/ 16384 w 16384"/>
            <a:gd name="T120" fmla="*/ 16384 h 16384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16384" h="16384">
              <a:moveTo>
                <a:pt x="0" y="74"/>
              </a:moveTo>
              <a:lnTo>
                <a:pt x="0" y="16384"/>
              </a:lnTo>
              <a:lnTo>
                <a:pt x="692" y="16235"/>
              </a:lnTo>
              <a:lnTo>
                <a:pt x="1038" y="16235"/>
              </a:lnTo>
              <a:lnTo>
                <a:pt x="1500" y="16161"/>
              </a:lnTo>
              <a:lnTo>
                <a:pt x="2538" y="16161"/>
              </a:lnTo>
              <a:lnTo>
                <a:pt x="2885" y="16235"/>
              </a:lnTo>
              <a:lnTo>
                <a:pt x="3461" y="16310"/>
              </a:lnTo>
              <a:lnTo>
                <a:pt x="3808" y="16310"/>
              </a:lnTo>
              <a:lnTo>
                <a:pt x="4154" y="16384"/>
              </a:lnTo>
              <a:lnTo>
                <a:pt x="6461" y="16384"/>
              </a:lnTo>
              <a:lnTo>
                <a:pt x="6807" y="16310"/>
              </a:lnTo>
              <a:lnTo>
                <a:pt x="7384" y="16310"/>
              </a:lnTo>
              <a:lnTo>
                <a:pt x="7730" y="16235"/>
              </a:lnTo>
              <a:lnTo>
                <a:pt x="8192" y="16235"/>
              </a:lnTo>
              <a:lnTo>
                <a:pt x="8769" y="16086"/>
              </a:lnTo>
              <a:lnTo>
                <a:pt x="9115" y="15937"/>
              </a:lnTo>
              <a:lnTo>
                <a:pt x="9577" y="15863"/>
              </a:lnTo>
              <a:lnTo>
                <a:pt x="10038" y="15714"/>
              </a:lnTo>
              <a:lnTo>
                <a:pt x="10961" y="15267"/>
              </a:lnTo>
              <a:lnTo>
                <a:pt x="11423" y="15118"/>
              </a:lnTo>
              <a:lnTo>
                <a:pt x="11884" y="14820"/>
              </a:lnTo>
              <a:lnTo>
                <a:pt x="12576" y="14448"/>
              </a:lnTo>
              <a:lnTo>
                <a:pt x="12923" y="14150"/>
              </a:lnTo>
              <a:lnTo>
                <a:pt x="13499" y="13852"/>
              </a:lnTo>
              <a:lnTo>
                <a:pt x="13846" y="13703"/>
              </a:lnTo>
              <a:lnTo>
                <a:pt x="13961" y="13405"/>
              </a:lnTo>
              <a:lnTo>
                <a:pt x="14307" y="13256"/>
              </a:lnTo>
              <a:lnTo>
                <a:pt x="14653" y="12958"/>
              </a:lnTo>
              <a:lnTo>
                <a:pt x="14884" y="12735"/>
              </a:lnTo>
              <a:lnTo>
                <a:pt x="15115" y="12362"/>
              </a:lnTo>
              <a:lnTo>
                <a:pt x="15461" y="11990"/>
              </a:lnTo>
              <a:lnTo>
                <a:pt x="15692" y="11618"/>
              </a:lnTo>
              <a:lnTo>
                <a:pt x="15807" y="11171"/>
              </a:lnTo>
              <a:lnTo>
                <a:pt x="16038" y="10799"/>
              </a:lnTo>
              <a:lnTo>
                <a:pt x="16153" y="10426"/>
              </a:lnTo>
              <a:lnTo>
                <a:pt x="16153" y="10128"/>
              </a:lnTo>
              <a:lnTo>
                <a:pt x="16269" y="9756"/>
              </a:lnTo>
              <a:lnTo>
                <a:pt x="16269" y="9458"/>
              </a:lnTo>
              <a:lnTo>
                <a:pt x="16384" y="9160"/>
              </a:lnTo>
              <a:lnTo>
                <a:pt x="16384" y="7671"/>
              </a:lnTo>
              <a:lnTo>
                <a:pt x="16269" y="7447"/>
              </a:lnTo>
              <a:lnTo>
                <a:pt x="16269" y="6926"/>
              </a:lnTo>
              <a:lnTo>
                <a:pt x="16153" y="6479"/>
              </a:lnTo>
              <a:lnTo>
                <a:pt x="16038" y="6256"/>
              </a:lnTo>
              <a:lnTo>
                <a:pt x="16038" y="5958"/>
              </a:lnTo>
              <a:lnTo>
                <a:pt x="15922" y="5585"/>
              </a:lnTo>
              <a:lnTo>
                <a:pt x="15922" y="5362"/>
              </a:lnTo>
              <a:lnTo>
                <a:pt x="15807" y="4990"/>
              </a:lnTo>
              <a:lnTo>
                <a:pt x="15576" y="4692"/>
              </a:lnTo>
              <a:lnTo>
                <a:pt x="15115" y="4245"/>
              </a:lnTo>
              <a:lnTo>
                <a:pt x="14769" y="3947"/>
              </a:lnTo>
              <a:lnTo>
                <a:pt x="14307" y="3724"/>
              </a:lnTo>
              <a:lnTo>
                <a:pt x="13961" y="3426"/>
              </a:lnTo>
              <a:lnTo>
                <a:pt x="13730" y="3202"/>
              </a:lnTo>
              <a:lnTo>
                <a:pt x="13384" y="3128"/>
              </a:lnTo>
              <a:lnTo>
                <a:pt x="13269" y="2830"/>
              </a:lnTo>
              <a:lnTo>
                <a:pt x="12923" y="2607"/>
              </a:lnTo>
              <a:lnTo>
                <a:pt x="12692" y="2383"/>
              </a:lnTo>
              <a:lnTo>
                <a:pt x="12230" y="2085"/>
              </a:lnTo>
              <a:lnTo>
                <a:pt x="11884" y="1787"/>
              </a:lnTo>
              <a:lnTo>
                <a:pt x="11192" y="1341"/>
              </a:lnTo>
              <a:lnTo>
                <a:pt x="10730" y="1192"/>
              </a:lnTo>
              <a:lnTo>
                <a:pt x="10384" y="968"/>
              </a:lnTo>
              <a:lnTo>
                <a:pt x="10038" y="819"/>
              </a:lnTo>
              <a:lnTo>
                <a:pt x="9692" y="819"/>
              </a:lnTo>
              <a:lnTo>
                <a:pt x="9115" y="596"/>
              </a:lnTo>
              <a:lnTo>
                <a:pt x="8654" y="596"/>
              </a:lnTo>
              <a:lnTo>
                <a:pt x="8192" y="447"/>
              </a:lnTo>
              <a:lnTo>
                <a:pt x="6807" y="149"/>
              </a:lnTo>
              <a:lnTo>
                <a:pt x="6346" y="149"/>
              </a:lnTo>
              <a:lnTo>
                <a:pt x="5654" y="0"/>
              </a:lnTo>
              <a:lnTo>
                <a:pt x="3115" y="0"/>
              </a:lnTo>
              <a:lnTo>
                <a:pt x="2769" y="74"/>
              </a:lnTo>
              <a:lnTo>
                <a:pt x="1731" y="74"/>
              </a:lnTo>
              <a:lnTo>
                <a:pt x="1385" y="149"/>
              </a:lnTo>
              <a:lnTo>
                <a:pt x="692" y="149"/>
              </a:lnTo>
              <a:lnTo>
                <a:pt x="0" y="74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276225</xdr:colOff>
      <xdr:row>13</xdr:row>
      <xdr:rowOff>28575</xdr:rowOff>
    </xdr:from>
    <xdr:to>
      <xdr:col>5</xdr:col>
      <xdr:colOff>38100</xdr:colOff>
      <xdr:row>13</xdr:row>
      <xdr:rowOff>161925</xdr:rowOff>
    </xdr:to>
    <xdr:sp macro="" textlink="">
      <xdr:nvSpPr>
        <xdr:cNvPr id="11" name="Drawing 1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/>
        </xdr:cNvSpPr>
      </xdr:nvSpPr>
      <xdr:spPr bwMode="auto">
        <a:xfrm>
          <a:off x="1476375" y="2571750"/>
          <a:ext cx="133350" cy="133350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0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0 w 16384"/>
            <a:gd name="T77" fmla="*/ 2147483646 h 16384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16384"/>
            <a:gd name="T118" fmla="*/ 0 h 16384"/>
            <a:gd name="T119" fmla="*/ 16384 w 16384"/>
            <a:gd name="T120" fmla="*/ 16384 h 16384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16384" h="16384">
              <a:moveTo>
                <a:pt x="0" y="74"/>
              </a:moveTo>
              <a:lnTo>
                <a:pt x="0" y="16384"/>
              </a:lnTo>
              <a:lnTo>
                <a:pt x="692" y="16235"/>
              </a:lnTo>
              <a:lnTo>
                <a:pt x="1038" y="16235"/>
              </a:lnTo>
              <a:lnTo>
                <a:pt x="1500" y="16161"/>
              </a:lnTo>
              <a:lnTo>
                <a:pt x="2538" y="16161"/>
              </a:lnTo>
              <a:lnTo>
                <a:pt x="2885" y="16235"/>
              </a:lnTo>
              <a:lnTo>
                <a:pt x="3461" y="16310"/>
              </a:lnTo>
              <a:lnTo>
                <a:pt x="3808" y="16310"/>
              </a:lnTo>
              <a:lnTo>
                <a:pt x="4154" y="16384"/>
              </a:lnTo>
              <a:lnTo>
                <a:pt x="6461" y="16384"/>
              </a:lnTo>
              <a:lnTo>
                <a:pt x="6807" y="16310"/>
              </a:lnTo>
              <a:lnTo>
                <a:pt x="7384" y="16310"/>
              </a:lnTo>
              <a:lnTo>
                <a:pt x="7730" y="16235"/>
              </a:lnTo>
              <a:lnTo>
                <a:pt x="8192" y="16235"/>
              </a:lnTo>
              <a:lnTo>
                <a:pt x="8769" y="16086"/>
              </a:lnTo>
              <a:lnTo>
                <a:pt x="9115" y="15937"/>
              </a:lnTo>
              <a:lnTo>
                <a:pt x="9577" y="15863"/>
              </a:lnTo>
              <a:lnTo>
                <a:pt x="10038" y="15714"/>
              </a:lnTo>
              <a:lnTo>
                <a:pt x="10961" y="15267"/>
              </a:lnTo>
              <a:lnTo>
                <a:pt x="11423" y="15118"/>
              </a:lnTo>
              <a:lnTo>
                <a:pt x="11884" y="14820"/>
              </a:lnTo>
              <a:lnTo>
                <a:pt x="12576" y="14448"/>
              </a:lnTo>
              <a:lnTo>
                <a:pt x="12923" y="14150"/>
              </a:lnTo>
              <a:lnTo>
                <a:pt x="13499" y="13852"/>
              </a:lnTo>
              <a:lnTo>
                <a:pt x="13846" y="13703"/>
              </a:lnTo>
              <a:lnTo>
                <a:pt x="13961" y="13405"/>
              </a:lnTo>
              <a:lnTo>
                <a:pt x="14307" y="13256"/>
              </a:lnTo>
              <a:lnTo>
                <a:pt x="14653" y="12958"/>
              </a:lnTo>
              <a:lnTo>
                <a:pt x="14884" y="12735"/>
              </a:lnTo>
              <a:lnTo>
                <a:pt x="15115" y="12362"/>
              </a:lnTo>
              <a:lnTo>
                <a:pt x="15461" y="11990"/>
              </a:lnTo>
              <a:lnTo>
                <a:pt x="15692" y="11618"/>
              </a:lnTo>
              <a:lnTo>
                <a:pt x="15807" y="11171"/>
              </a:lnTo>
              <a:lnTo>
                <a:pt x="16038" y="10799"/>
              </a:lnTo>
              <a:lnTo>
                <a:pt x="16153" y="10426"/>
              </a:lnTo>
              <a:lnTo>
                <a:pt x="16153" y="10128"/>
              </a:lnTo>
              <a:lnTo>
                <a:pt x="16269" y="9756"/>
              </a:lnTo>
              <a:lnTo>
                <a:pt x="16269" y="9458"/>
              </a:lnTo>
              <a:lnTo>
                <a:pt x="16384" y="9160"/>
              </a:lnTo>
              <a:lnTo>
                <a:pt x="16384" y="7671"/>
              </a:lnTo>
              <a:lnTo>
                <a:pt x="16269" y="7447"/>
              </a:lnTo>
              <a:lnTo>
                <a:pt x="16269" y="6926"/>
              </a:lnTo>
              <a:lnTo>
                <a:pt x="16153" y="6479"/>
              </a:lnTo>
              <a:lnTo>
                <a:pt x="16038" y="6256"/>
              </a:lnTo>
              <a:lnTo>
                <a:pt x="16038" y="5958"/>
              </a:lnTo>
              <a:lnTo>
                <a:pt x="15922" y="5585"/>
              </a:lnTo>
              <a:lnTo>
                <a:pt x="15922" y="5362"/>
              </a:lnTo>
              <a:lnTo>
                <a:pt x="15807" y="4990"/>
              </a:lnTo>
              <a:lnTo>
                <a:pt x="15576" y="4692"/>
              </a:lnTo>
              <a:lnTo>
                <a:pt x="15115" y="4245"/>
              </a:lnTo>
              <a:lnTo>
                <a:pt x="14769" y="3947"/>
              </a:lnTo>
              <a:lnTo>
                <a:pt x="14307" y="3724"/>
              </a:lnTo>
              <a:lnTo>
                <a:pt x="13961" y="3426"/>
              </a:lnTo>
              <a:lnTo>
                <a:pt x="13730" y="3202"/>
              </a:lnTo>
              <a:lnTo>
                <a:pt x="13384" y="3128"/>
              </a:lnTo>
              <a:lnTo>
                <a:pt x="13269" y="2830"/>
              </a:lnTo>
              <a:lnTo>
                <a:pt x="12923" y="2607"/>
              </a:lnTo>
              <a:lnTo>
                <a:pt x="12692" y="2383"/>
              </a:lnTo>
              <a:lnTo>
                <a:pt x="12230" y="2085"/>
              </a:lnTo>
              <a:lnTo>
                <a:pt x="11884" y="1787"/>
              </a:lnTo>
              <a:lnTo>
                <a:pt x="11192" y="1341"/>
              </a:lnTo>
              <a:lnTo>
                <a:pt x="10730" y="1192"/>
              </a:lnTo>
              <a:lnTo>
                <a:pt x="10384" y="968"/>
              </a:lnTo>
              <a:lnTo>
                <a:pt x="10038" y="819"/>
              </a:lnTo>
              <a:lnTo>
                <a:pt x="9692" y="819"/>
              </a:lnTo>
              <a:lnTo>
                <a:pt x="9115" y="596"/>
              </a:lnTo>
              <a:lnTo>
                <a:pt x="8654" y="596"/>
              </a:lnTo>
              <a:lnTo>
                <a:pt x="8192" y="447"/>
              </a:lnTo>
              <a:lnTo>
                <a:pt x="6807" y="149"/>
              </a:lnTo>
              <a:lnTo>
                <a:pt x="6346" y="149"/>
              </a:lnTo>
              <a:lnTo>
                <a:pt x="5654" y="0"/>
              </a:lnTo>
              <a:lnTo>
                <a:pt x="3115" y="0"/>
              </a:lnTo>
              <a:lnTo>
                <a:pt x="2769" y="74"/>
              </a:lnTo>
              <a:lnTo>
                <a:pt x="1731" y="74"/>
              </a:lnTo>
              <a:lnTo>
                <a:pt x="1385" y="149"/>
              </a:lnTo>
              <a:lnTo>
                <a:pt x="692" y="149"/>
              </a:lnTo>
              <a:lnTo>
                <a:pt x="0" y="74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15</xdr:row>
      <xdr:rowOff>114300</xdr:rowOff>
    </xdr:from>
    <xdr:to>
      <xdr:col>4</xdr:col>
      <xdr:colOff>190500</xdr:colOff>
      <xdr:row>17</xdr:row>
      <xdr:rowOff>19050</xdr:rowOff>
    </xdr:to>
    <xdr:grpSp>
      <xdr:nvGrpSpPr>
        <xdr:cNvPr id="12" name="Group 39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>
          <a:grpSpLocks/>
        </xdr:cNvGrpSpPr>
      </xdr:nvGrpSpPr>
      <xdr:grpSpPr bwMode="auto">
        <a:xfrm>
          <a:off x="583746" y="2481943"/>
          <a:ext cx="869497" cy="220436"/>
          <a:chOff x="352425" y="2905125"/>
          <a:chExt cx="823726" cy="223104"/>
        </a:xfrm>
      </xdr:grpSpPr>
      <xdr:sp macro="" textlink="">
        <xdr:nvSpPr>
          <xdr:cNvPr id="13" name="Oval 1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352425" y="2971800"/>
            <a:ext cx="133350" cy="1238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503915" y="2905125"/>
            <a:ext cx="672236" cy="2231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100"/>
              <a:t>Operation</a:t>
            </a:r>
          </a:p>
        </xdr:txBody>
      </xdr:sp>
    </xdr:grpSp>
    <xdr:clientData/>
  </xdr:twoCellAnchor>
  <xdr:twoCellAnchor>
    <xdr:from>
      <xdr:col>2</xdr:col>
      <xdr:colOff>85725</xdr:colOff>
      <xdr:row>17</xdr:row>
      <xdr:rowOff>133350</xdr:rowOff>
    </xdr:from>
    <xdr:to>
      <xdr:col>5</xdr:col>
      <xdr:colOff>57150</xdr:colOff>
      <xdr:row>19</xdr:row>
      <xdr:rowOff>38100</xdr:rowOff>
    </xdr:to>
    <xdr:grpSp>
      <xdr:nvGrpSpPr>
        <xdr:cNvPr id="15" name="Group 46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pSpPr>
          <a:grpSpLocks/>
        </xdr:cNvGrpSpPr>
      </xdr:nvGrpSpPr>
      <xdr:grpSpPr bwMode="auto">
        <a:xfrm>
          <a:off x="564696" y="2816679"/>
          <a:ext cx="1147083" cy="220435"/>
          <a:chOff x="361950" y="3124200"/>
          <a:chExt cx="1086334" cy="223104"/>
        </a:xfrm>
      </xdr:grpSpPr>
      <xdr:sp macro="" textlink="">
        <xdr:nvSpPr>
          <xdr:cNvPr id="16" name="Drawing 4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>
            <a:spLocks/>
          </xdr:cNvSpPr>
        </xdr:nvSpPr>
        <xdr:spPr bwMode="auto">
          <a:xfrm>
            <a:off x="361950" y="3162300"/>
            <a:ext cx="133350" cy="171450"/>
          </a:xfrm>
          <a:custGeom>
            <a:avLst/>
            <a:gdLst>
              <a:gd name="T0" fmla="*/ 0 w 16384"/>
              <a:gd name="T1" fmla="*/ 2147483646 h 16384"/>
              <a:gd name="T2" fmla="*/ 0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0 h 16384"/>
              <a:gd name="T12" fmla="*/ 2147483646 w 16384"/>
              <a:gd name="T13" fmla="*/ 2147483646 h 16384"/>
              <a:gd name="T14" fmla="*/ 0 w 16384"/>
              <a:gd name="T15" fmla="*/ 2147483646 h 16384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6384"/>
              <a:gd name="T25" fmla="*/ 0 h 16384"/>
              <a:gd name="T26" fmla="*/ 16384 w 16384"/>
              <a:gd name="T27" fmla="*/ 16384 h 16384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6384" h="16384">
                <a:moveTo>
                  <a:pt x="0" y="3511"/>
                </a:moveTo>
                <a:lnTo>
                  <a:pt x="0" y="12873"/>
                </a:lnTo>
                <a:lnTo>
                  <a:pt x="10034" y="12873"/>
                </a:lnTo>
                <a:lnTo>
                  <a:pt x="10034" y="16384"/>
                </a:lnTo>
                <a:lnTo>
                  <a:pt x="16384" y="8192"/>
                </a:lnTo>
                <a:lnTo>
                  <a:pt x="10034" y="0"/>
                </a:lnTo>
                <a:lnTo>
                  <a:pt x="10034" y="3511"/>
                </a:lnTo>
                <a:lnTo>
                  <a:pt x="0" y="3511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 txBox="1"/>
        </xdr:nvSpPr>
        <xdr:spPr>
          <a:xfrm>
            <a:off x="504889" y="3124200"/>
            <a:ext cx="943395" cy="2231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100"/>
              <a:t>Transportation</a:t>
            </a:r>
          </a:p>
        </xdr:txBody>
      </xdr:sp>
    </xdr:grpSp>
    <xdr:clientData/>
  </xdr:twoCellAnchor>
  <xdr:twoCellAnchor>
    <xdr:from>
      <xdr:col>2</xdr:col>
      <xdr:colOff>76200</xdr:colOff>
      <xdr:row>19</xdr:row>
      <xdr:rowOff>133350</xdr:rowOff>
    </xdr:from>
    <xdr:to>
      <xdr:col>4</xdr:col>
      <xdr:colOff>209550</xdr:colOff>
      <xdr:row>21</xdr:row>
      <xdr:rowOff>38100</xdr:rowOff>
    </xdr:to>
    <xdr:grpSp>
      <xdr:nvGrpSpPr>
        <xdr:cNvPr id="18" name="Group 43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pSpPr>
          <a:grpSpLocks/>
        </xdr:cNvGrpSpPr>
      </xdr:nvGrpSpPr>
      <xdr:grpSpPr bwMode="auto">
        <a:xfrm>
          <a:off x="555171" y="3132364"/>
          <a:ext cx="917122" cy="220436"/>
          <a:chOff x="342900" y="3343275"/>
          <a:chExt cx="875285" cy="223104"/>
        </a:xfrm>
      </xdr:grpSpPr>
      <xdr:sp macro="" textlink="">
        <xdr:nvSpPr>
          <xdr:cNvPr id="19" name="Rectangle 2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342900" y="3409950"/>
            <a:ext cx="123825" cy="1238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/>
        </xdr:nvSpPr>
        <xdr:spPr>
          <a:xfrm>
            <a:off x="523665" y="3343275"/>
            <a:ext cx="694520" cy="2231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100"/>
              <a:t>Inspection</a:t>
            </a:r>
          </a:p>
        </xdr:txBody>
      </xdr:sp>
    </xdr:grpSp>
    <xdr:clientData/>
  </xdr:twoCellAnchor>
  <xdr:twoCellAnchor>
    <xdr:from>
      <xdr:col>2</xdr:col>
      <xdr:colOff>104775</xdr:colOff>
      <xdr:row>22</xdr:row>
      <xdr:rowOff>19050</xdr:rowOff>
    </xdr:from>
    <xdr:to>
      <xdr:col>3</xdr:col>
      <xdr:colOff>304800</xdr:colOff>
      <xdr:row>23</xdr:row>
      <xdr:rowOff>85725</xdr:rowOff>
    </xdr:to>
    <xdr:grpSp>
      <xdr:nvGrpSpPr>
        <xdr:cNvPr id="21" name="Group 4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pSpPr>
          <a:grpSpLocks/>
        </xdr:cNvGrpSpPr>
      </xdr:nvGrpSpPr>
      <xdr:grpSpPr bwMode="auto">
        <a:xfrm>
          <a:off x="583746" y="3491593"/>
          <a:ext cx="591911" cy="224518"/>
          <a:chOff x="342900" y="3562350"/>
          <a:chExt cx="573837" cy="223104"/>
        </a:xfrm>
      </xdr:grpSpPr>
      <xdr:sp macro="" textlink="">
        <xdr:nvSpPr>
          <xdr:cNvPr id="22" name="Drawing 12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>
            <a:spLocks/>
          </xdr:cNvSpPr>
        </xdr:nvSpPr>
        <xdr:spPr bwMode="auto">
          <a:xfrm>
            <a:off x="342900" y="3629025"/>
            <a:ext cx="133350" cy="133350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0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0 w 16384"/>
              <a:gd name="T77" fmla="*/ 2147483646 h 16384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16384"/>
              <a:gd name="T118" fmla="*/ 0 h 16384"/>
              <a:gd name="T119" fmla="*/ 16384 w 16384"/>
              <a:gd name="T120" fmla="*/ 16384 h 16384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16384" h="16384">
                <a:moveTo>
                  <a:pt x="0" y="74"/>
                </a:moveTo>
                <a:lnTo>
                  <a:pt x="0" y="16384"/>
                </a:lnTo>
                <a:lnTo>
                  <a:pt x="692" y="16235"/>
                </a:lnTo>
                <a:lnTo>
                  <a:pt x="1038" y="16235"/>
                </a:lnTo>
                <a:lnTo>
                  <a:pt x="1500" y="16161"/>
                </a:lnTo>
                <a:lnTo>
                  <a:pt x="2538" y="16161"/>
                </a:lnTo>
                <a:lnTo>
                  <a:pt x="2885" y="16235"/>
                </a:lnTo>
                <a:lnTo>
                  <a:pt x="3461" y="16310"/>
                </a:lnTo>
                <a:lnTo>
                  <a:pt x="3808" y="16310"/>
                </a:lnTo>
                <a:lnTo>
                  <a:pt x="4154" y="16384"/>
                </a:lnTo>
                <a:lnTo>
                  <a:pt x="6461" y="16384"/>
                </a:lnTo>
                <a:lnTo>
                  <a:pt x="6807" y="16310"/>
                </a:lnTo>
                <a:lnTo>
                  <a:pt x="7384" y="16310"/>
                </a:lnTo>
                <a:lnTo>
                  <a:pt x="7730" y="16235"/>
                </a:lnTo>
                <a:lnTo>
                  <a:pt x="8192" y="16235"/>
                </a:lnTo>
                <a:lnTo>
                  <a:pt x="8769" y="16086"/>
                </a:lnTo>
                <a:lnTo>
                  <a:pt x="9115" y="15937"/>
                </a:lnTo>
                <a:lnTo>
                  <a:pt x="9577" y="15863"/>
                </a:lnTo>
                <a:lnTo>
                  <a:pt x="10038" y="15714"/>
                </a:lnTo>
                <a:lnTo>
                  <a:pt x="10961" y="15267"/>
                </a:lnTo>
                <a:lnTo>
                  <a:pt x="11423" y="15118"/>
                </a:lnTo>
                <a:lnTo>
                  <a:pt x="11884" y="14820"/>
                </a:lnTo>
                <a:lnTo>
                  <a:pt x="12576" y="14448"/>
                </a:lnTo>
                <a:lnTo>
                  <a:pt x="12923" y="14150"/>
                </a:lnTo>
                <a:lnTo>
                  <a:pt x="13499" y="13852"/>
                </a:lnTo>
                <a:lnTo>
                  <a:pt x="13846" y="13703"/>
                </a:lnTo>
                <a:lnTo>
                  <a:pt x="13961" y="13405"/>
                </a:lnTo>
                <a:lnTo>
                  <a:pt x="14307" y="13256"/>
                </a:lnTo>
                <a:lnTo>
                  <a:pt x="14653" y="12958"/>
                </a:lnTo>
                <a:lnTo>
                  <a:pt x="14884" y="12735"/>
                </a:lnTo>
                <a:lnTo>
                  <a:pt x="15115" y="12362"/>
                </a:lnTo>
                <a:lnTo>
                  <a:pt x="15461" y="11990"/>
                </a:lnTo>
                <a:lnTo>
                  <a:pt x="15692" y="11618"/>
                </a:lnTo>
                <a:lnTo>
                  <a:pt x="15807" y="11171"/>
                </a:lnTo>
                <a:lnTo>
                  <a:pt x="16038" y="10799"/>
                </a:lnTo>
                <a:lnTo>
                  <a:pt x="16153" y="10426"/>
                </a:lnTo>
                <a:lnTo>
                  <a:pt x="16153" y="10128"/>
                </a:lnTo>
                <a:lnTo>
                  <a:pt x="16269" y="9756"/>
                </a:lnTo>
                <a:lnTo>
                  <a:pt x="16269" y="9458"/>
                </a:lnTo>
                <a:lnTo>
                  <a:pt x="16384" y="9160"/>
                </a:lnTo>
                <a:lnTo>
                  <a:pt x="16384" y="7671"/>
                </a:lnTo>
                <a:lnTo>
                  <a:pt x="16269" y="7447"/>
                </a:lnTo>
                <a:lnTo>
                  <a:pt x="16269" y="6926"/>
                </a:lnTo>
                <a:lnTo>
                  <a:pt x="16153" y="6479"/>
                </a:lnTo>
                <a:lnTo>
                  <a:pt x="16038" y="6256"/>
                </a:lnTo>
                <a:lnTo>
                  <a:pt x="16038" y="5958"/>
                </a:lnTo>
                <a:lnTo>
                  <a:pt x="15922" y="5585"/>
                </a:lnTo>
                <a:lnTo>
                  <a:pt x="15922" y="5362"/>
                </a:lnTo>
                <a:lnTo>
                  <a:pt x="15807" y="4990"/>
                </a:lnTo>
                <a:lnTo>
                  <a:pt x="15576" y="4692"/>
                </a:lnTo>
                <a:lnTo>
                  <a:pt x="15115" y="4245"/>
                </a:lnTo>
                <a:lnTo>
                  <a:pt x="14769" y="3947"/>
                </a:lnTo>
                <a:lnTo>
                  <a:pt x="14307" y="3724"/>
                </a:lnTo>
                <a:lnTo>
                  <a:pt x="13961" y="3426"/>
                </a:lnTo>
                <a:lnTo>
                  <a:pt x="13730" y="3202"/>
                </a:lnTo>
                <a:lnTo>
                  <a:pt x="13384" y="3128"/>
                </a:lnTo>
                <a:lnTo>
                  <a:pt x="13269" y="2830"/>
                </a:lnTo>
                <a:lnTo>
                  <a:pt x="12923" y="2607"/>
                </a:lnTo>
                <a:lnTo>
                  <a:pt x="12692" y="2383"/>
                </a:lnTo>
                <a:lnTo>
                  <a:pt x="12230" y="2085"/>
                </a:lnTo>
                <a:lnTo>
                  <a:pt x="11884" y="1787"/>
                </a:lnTo>
                <a:lnTo>
                  <a:pt x="11192" y="1341"/>
                </a:lnTo>
                <a:lnTo>
                  <a:pt x="10730" y="1192"/>
                </a:lnTo>
                <a:lnTo>
                  <a:pt x="10384" y="968"/>
                </a:lnTo>
                <a:lnTo>
                  <a:pt x="10038" y="819"/>
                </a:lnTo>
                <a:lnTo>
                  <a:pt x="9692" y="819"/>
                </a:lnTo>
                <a:lnTo>
                  <a:pt x="9115" y="596"/>
                </a:lnTo>
                <a:lnTo>
                  <a:pt x="8654" y="596"/>
                </a:lnTo>
                <a:lnTo>
                  <a:pt x="8192" y="447"/>
                </a:lnTo>
                <a:lnTo>
                  <a:pt x="6807" y="149"/>
                </a:lnTo>
                <a:lnTo>
                  <a:pt x="6346" y="149"/>
                </a:lnTo>
                <a:lnTo>
                  <a:pt x="5654" y="0"/>
                </a:lnTo>
                <a:lnTo>
                  <a:pt x="3115" y="0"/>
                </a:lnTo>
                <a:lnTo>
                  <a:pt x="2769" y="74"/>
                </a:lnTo>
                <a:lnTo>
                  <a:pt x="1731" y="74"/>
                </a:lnTo>
                <a:lnTo>
                  <a:pt x="1385" y="149"/>
                </a:lnTo>
                <a:lnTo>
                  <a:pt x="692" y="149"/>
                </a:lnTo>
                <a:lnTo>
                  <a:pt x="0" y="74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 txBox="1"/>
        </xdr:nvSpPr>
        <xdr:spPr>
          <a:xfrm>
            <a:off x="505487" y="3562350"/>
            <a:ext cx="411250" cy="2231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100"/>
              <a:t>Delay</a:t>
            </a:r>
          </a:p>
        </xdr:txBody>
      </xdr:sp>
    </xdr:grpSp>
    <xdr:clientData/>
  </xdr:twoCellAnchor>
  <xdr:twoCellAnchor>
    <xdr:from>
      <xdr:col>2</xdr:col>
      <xdr:colOff>85725</xdr:colOff>
      <xdr:row>24</xdr:row>
      <xdr:rowOff>19050</xdr:rowOff>
    </xdr:from>
    <xdr:to>
      <xdr:col>4</xdr:col>
      <xdr:colOff>76200</xdr:colOff>
      <xdr:row>25</xdr:row>
      <xdr:rowOff>85725</xdr:rowOff>
    </xdr:to>
    <xdr:grpSp>
      <xdr:nvGrpSpPr>
        <xdr:cNvPr id="24" name="Group 45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GrpSpPr>
          <a:grpSpLocks/>
        </xdr:cNvGrpSpPr>
      </xdr:nvGrpSpPr>
      <xdr:grpSpPr bwMode="auto">
        <a:xfrm>
          <a:off x="564696" y="3807279"/>
          <a:ext cx="774247" cy="224517"/>
          <a:chOff x="314325" y="3790950"/>
          <a:chExt cx="725276" cy="223104"/>
        </a:xfrm>
      </xdr:grpSpPr>
      <xdr:sp macro="" textlink="">
        <xdr:nvSpPr>
          <xdr:cNvPr id="25" name="Drawing 3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314325" y="3867150"/>
            <a:ext cx="161925" cy="1143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0 h 16384"/>
              <a:gd name="T4" fmla="*/ 0 w 16384"/>
              <a:gd name="T5" fmla="*/ 0 h 16384"/>
              <a:gd name="T6" fmla="*/ 2147483646 w 16384"/>
              <a:gd name="T7" fmla="*/ 2147483646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8192" y="16384"/>
                </a:moveTo>
                <a:lnTo>
                  <a:pt x="16384" y="0"/>
                </a:lnTo>
                <a:lnTo>
                  <a:pt x="0" y="0"/>
                </a:lnTo>
                <a:lnTo>
                  <a:pt x="8192" y="16384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 txBox="1"/>
        </xdr:nvSpPr>
        <xdr:spPr>
          <a:xfrm>
            <a:off x="521547" y="3790950"/>
            <a:ext cx="518054" cy="2231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100"/>
              <a:t>Storage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9</xdr:row>
      <xdr:rowOff>152400</xdr:rowOff>
    </xdr:from>
    <xdr:to>
      <xdr:col>3</xdr:col>
      <xdr:colOff>323850</xdr:colOff>
      <xdr:row>10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038350" y="1817914"/>
          <a:ext cx="2286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5</xdr:col>
      <xdr:colOff>47625</xdr:colOff>
      <xdr:row>9</xdr:row>
      <xdr:rowOff>142875</xdr:rowOff>
    </xdr:from>
    <xdr:to>
      <xdr:col>5</xdr:col>
      <xdr:colOff>276225</xdr:colOff>
      <xdr:row>10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3286125" y="1808389"/>
          <a:ext cx="228600" cy="22451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10</xdr:row>
      <xdr:rowOff>38100</xdr:rowOff>
    </xdr:from>
    <xdr:to>
      <xdr:col>7</xdr:col>
      <xdr:colOff>314325</xdr:colOff>
      <xdr:row>11</xdr:row>
      <xdr:rowOff>28575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4619625" y="1888671"/>
          <a:ext cx="228600" cy="1755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16</xdr:row>
      <xdr:rowOff>133350</xdr:rowOff>
    </xdr:from>
    <xdr:to>
      <xdr:col>3</xdr:col>
      <xdr:colOff>314325</xdr:colOff>
      <xdr:row>17</xdr:row>
      <xdr:rowOff>200025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2028825" y="3094264"/>
          <a:ext cx="228600" cy="2354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5</xdr:col>
      <xdr:colOff>38100</xdr:colOff>
      <xdr:row>16</xdr:row>
      <xdr:rowOff>123825</xdr:rowOff>
    </xdr:from>
    <xdr:to>
      <xdr:col>5</xdr:col>
      <xdr:colOff>266700</xdr:colOff>
      <xdr:row>17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276600" y="3084739"/>
          <a:ext cx="228600" cy="2462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16</xdr:row>
      <xdr:rowOff>114300</xdr:rowOff>
    </xdr:from>
    <xdr:to>
      <xdr:col>7</xdr:col>
      <xdr:colOff>257175</xdr:colOff>
      <xdr:row>17</xdr:row>
      <xdr:rowOff>180975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4562475" y="3075214"/>
          <a:ext cx="228600" cy="2517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23</xdr:row>
      <xdr:rowOff>209550</xdr:rowOff>
    </xdr:from>
    <xdr:to>
      <xdr:col>3</xdr:col>
      <xdr:colOff>247650</xdr:colOff>
      <xdr:row>25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962150" y="4438650"/>
          <a:ext cx="228600" cy="1877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5</xdr:col>
      <xdr:colOff>38100</xdr:colOff>
      <xdr:row>23</xdr:row>
      <xdr:rowOff>209550</xdr:rowOff>
    </xdr:from>
    <xdr:to>
      <xdr:col>5</xdr:col>
      <xdr:colOff>266700</xdr:colOff>
      <xdr:row>25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276600" y="4438650"/>
          <a:ext cx="228600" cy="1877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38100</xdr:colOff>
      <xdr:row>23</xdr:row>
      <xdr:rowOff>219075</xdr:rowOff>
    </xdr:from>
    <xdr:to>
      <xdr:col>7</xdr:col>
      <xdr:colOff>266700</xdr:colOff>
      <xdr:row>25</xdr:row>
      <xdr:rowOff>9525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4572000" y="4442732"/>
          <a:ext cx="228600" cy="1932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219075</xdr:rowOff>
    </xdr:from>
    <xdr:to>
      <xdr:col>3</xdr:col>
      <xdr:colOff>228600</xdr:colOff>
      <xdr:row>32</xdr:row>
      <xdr:rowOff>9525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1943100" y="5738132"/>
          <a:ext cx="228600" cy="1932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5</xdr:col>
      <xdr:colOff>38100</xdr:colOff>
      <xdr:row>30</xdr:row>
      <xdr:rowOff>200025</xdr:rowOff>
    </xdr:from>
    <xdr:to>
      <xdr:col>5</xdr:col>
      <xdr:colOff>266700</xdr:colOff>
      <xdr:row>31</xdr:row>
      <xdr:rowOff>190500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3276600" y="5735410"/>
          <a:ext cx="228600" cy="18641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30</xdr:row>
      <xdr:rowOff>200025</xdr:rowOff>
    </xdr:from>
    <xdr:to>
      <xdr:col>7</xdr:col>
      <xdr:colOff>295275</xdr:colOff>
      <xdr:row>31</xdr:row>
      <xdr:rowOff>190500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4600575" y="5735410"/>
          <a:ext cx="228600" cy="18641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13335</xdr:colOff>
      <xdr:row>1</xdr:row>
      <xdr:rowOff>19050</xdr:rowOff>
    </xdr:from>
    <xdr:ext cx="1077595" cy="87632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235" y="204107"/>
          <a:ext cx="1077595" cy="876325"/>
        </a:xfrm>
        <a:prstGeom prst="rect">
          <a:avLst/>
        </a:prstGeom>
      </xdr:spPr>
    </xdr:pic>
    <xdr:clientData/>
  </xdr:oneCellAnchor>
  <xdr:twoCellAnchor>
    <xdr:from>
      <xdr:col>7</xdr:col>
      <xdr:colOff>76200</xdr:colOff>
      <xdr:row>36</xdr:row>
      <xdr:rowOff>190500</xdr:rowOff>
    </xdr:from>
    <xdr:to>
      <xdr:col>7</xdr:col>
      <xdr:colOff>304800</xdr:colOff>
      <xdr:row>38</xdr:row>
      <xdr:rowOff>19050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4610100" y="6847114"/>
          <a:ext cx="228600" cy="2041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4</xdr:col>
      <xdr:colOff>600075</xdr:colOff>
      <xdr:row>37</xdr:row>
      <xdr:rowOff>19050</xdr:rowOff>
    </xdr:from>
    <xdr:to>
      <xdr:col>5</xdr:col>
      <xdr:colOff>219075</xdr:colOff>
      <xdr:row>38</xdr:row>
      <xdr:rowOff>47625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3190875" y="6866164"/>
          <a:ext cx="266700" cy="213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3</xdr:col>
      <xdr:colOff>0</xdr:colOff>
      <xdr:row>37</xdr:row>
      <xdr:rowOff>28575</xdr:rowOff>
    </xdr:from>
    <xdr:to>
      <xdr:col>3</xdr:col>
      <xdr:colOff>228600</xdr:colOff>
      <xdr:row>38</xdr:row>
      <xdr:rowOff>57150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943100" y="6875689"/>
          <a:ext cx="228600" cy="213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15</xdr:row>
      <xdr:rowOff>0</xdr:rowOff>
    </xdr:from>
    <xdr:to>
      <xdr:col>22</xdr:col>
      <xdr:colOff>285750</xdr:colOff>
      <xdr:row>29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31</xdr:row>
      <xdr:rowOff>104775</xdr:rowOff>
    </xdr:from>
    <xdr:to>
      <xdr:col>2</xdr:col>
      <xdr:colOff>266700</xdr:colOff>
      <xdr:row>33</xdr:row>
      <xdr:rowOff>66675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0" y="5619750"/>
          <a:ext cx="14192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AFD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en-GB" sz="1200" b="0" i="0" u="none" strike="noStrike" baseline="0">
              <a:solidFill>
                <a:srgbClr val="0066CC"/>
              </a:solidFill>
              <a:latin typeface="Symbol"/>
            </a:rPr>
            <a:t></a:t>
          </a:r>
          <a:r>
            <a:rPr lang="en-GB" sz="1200" b="0" i="0" u="none" strike="noStrike" baseline="0">
              <a:solidFill>
                <a:srgbClr val="0066CC"/>
              </a:solidFill>
              <a:latin typeface="DIN-Medium"/>
            </a:rPr>
            <a:t> (repeatability) = </a:t>
          </a:r>
        </a:p>
        <a:p>
          <a:pPr algn="l" rtl="0">
            <a:lnSpc>
              <a:spcPts val="1100"/>
            </a:lnSpc>
            <a:defRPr sz="1000"/>
          </a:pPr>
          <a:endParaRPr lang="en-GB" sz="1200" b="0" i="0" u="none" strike="noStrike" baseline="0">
            <a:solidFill>
              <a:srgbClr val="0066CC"/>
            </a:solidFill>
            <a:latin typeface="DIN-Medium"/>
          </a:endParaRPr>
        </a:p>
      </xdr:txBody>
    </xdr:sp>
    <xdr:clientData/>
  </xdr:twoCellAnchor>
  <xdr:twoCellAnchor editAs="oneCell">
    <xdr:from>
      <xdr:col>0</xdr:col>
      <xdr:colOff>0</xdr:colOff>
      <xdr:row>32</xdr:row>
      <xdr:rowOff>142875</xdr:rowOff>
    </xdr:from>
    <xdr:to>
      <xdr:col>2</xdr:col>
      <xdr:colOff>266700</xdr:colOff>
      <xdr:row>34</xdr:row>
      <xdr:rowOff>104775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0" y="5829300"/>
          <a:ext cx="14192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AFD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66CC"/>
              </a:solidFill>
              <a:latin typeface="Symbol"/>
            </a:rPr>
            <a:t></a:t>
          </a:r>
          <a:r>
            <a:rPr lang="en-GB" sz="1200" b="0" i="0" u="none" strike="noStrike" baseline="0">
              <a:solidFill>
                <a:srgbClr val="0066CC"/>
              </a:solidFill>
              <a:latin typeface="DIN-Medium"/>
            </a:rPr>
            <a:t> (operator)         =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66CC"/>
            </a:solidFill>
            <a:latin typeface="DIN-Medium"/>
          </a:endParaRPr>
        </a:p>
      </xdr:txBody>
    </xdr:sp>
    <xdr:clientData/>
  </xdr:twoCellAnchor>
  <xdr:twoCellAnchor editAs="oneCell">
    <xdr:from>
      <xdr:col>0</xdr:col>
      <xdr:colOff>0</xdr:colOff>
      <xdr:row>36</xdr:row>
      <xdr:rowOff>104775</xdr:rowOff>
    </xdr:from>
    <xdr:to>
      <xdr:col>3</xdr:col>
      <xdr:colOff>66675</xdr:colOff>
      <xdr:row>38</xdr:row>
      <xdr:rowOff>85725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0" y="6457950"/>
          <a:ext cx="16287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AFD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66CC"/>
              </a:solidFill>
              <a:latin typeface="Symbol"/>
            </a:rPr>
            <a:t> </a:t>
          </a:r>
          <a:r>
            <a:rPr lang="en-GB" sz="1200" b="0" i="0" u="none" strike="noStrike" baseline="0">
              <a:solidFill>
                <a:srgbClr val="0066CC"/>
              </a:solidFill>
              <a:latin typeface="DIN-Medium"/>
            </a:rPr>
            <a:t>(reproducibility) (reproductibility)     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66CC"/>
            </a:solidFill>
            <a:latin typeface="DIN-Medium"/>
          </a:endParaRPr>
        </a:p>
      </xdr:txBody>
    </xdr:sp>
    <xdr:clientData/>
  </xdr:twoCellAnchor>
  <xdr:twoCellAnchor editAs="oneCell">
    <xdr:from>
      <xdr:col>0</xdr:col>
      <xdr:colOff>0</xdr:colOff>
      <xdr:row>42</xdr:row>
      <xdr:rowOff>85725</xdr:rowOff>
    </xdr:from>
    <xdr:to>
      <xdr:col>3</xdr:col>
      <xdr:colOff>190500</xdr:colOff>
      <xdr:row>44</xdr:row>
      <xdr:rowOff>66675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0" y="7381875"/>
          <a:ext cx="17526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AFD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66CC"/>
              </a:solidFill>
              <a:latin typeface="Symbol"/>
            </a:rPr>
            <a:t></a:t>
          </a:r>
          <a:r>
            <a:rPr lang="en-GB" sz="1200" b="0" i="0" u="none" strike="noStrike" baseline="0">
              <a:solidFill>
                <a:srgbClr val="0066CC"/>
              </a:solidFill>
              <a:latin typeface="DIN-Medium"/>
            </a:rPr>
            <a:t> (inspection process) </a:t>
          </a:r>
          <a:r>
            <a:rPr lang="en-GB" sz="1000" b="0" i="0" u="none" strike="noStrike" baseline="0">
              <a:solidFill>
                <a:srgbClr val="0066CC"/>
              </a:solidFill>
              <a:latin typeface="DIN-Medium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59871</xdr:colOff>
          <xdr:row>35</xdr:row>
          <xdr:rowOff>10886</xdr:rowOff>
        </xdr:from>
        <xdr:to>
          <xdr:col>11</xdr:col>
          <xdr:colOff>190500</xdr:colOff>
          <xdr:row>39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255814</xdr:colOff>
          <xdr:row>42</xdr:row>
          <xdr:rowOff>27214</xdr:rowOff>
        </xdr:from>
        <xdr:to>
          <xdr:col>12</xdr:col>
          <xdr:colOff>370114</xdr:colOff>
          <xdr:row>44</xdr:row>
          <xdr:rowOff>141514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A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broyal.com/CINDY/MAINTEN/NEWPRV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terprise.osk.corp.truck/gpsc/sqe/Shared%20Documents/PLANNING/GREEN%20BELT%20-%20FUEL%20LEVEL%20ACCURACY/GREEN%20BELT%20-%20TOOLS/moresteamcapabilit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terprise.osk.corp.truck/gpsc/sqe/Shared%20Documents/PLANNING/GREEN%20BELT%20-%20FUEL%20LEVEL%20ACCURACY/GREEN%20BELT%20-%20TOOLS/NonParametricTemplat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y%20Documents\FME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Master%20Control%20Plan%20and%20FM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PRVNT"/>
      <sheetName val=" Common Info Page"/>
    </sheetNames>
    <definedNames>
      <definedName name="[Cluster Main].Quit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cr"/>
      <sheetName val="Process Capability Calculation"/>
      <sheetName val="Estimate Standard Deviation"/>
      <sheetName val="Behind the scenes"/>
    </sheetNames>
    <sheetDataSet>
      <sheetData sheetId="0" refreshError="1"/>
      <sheetData sheetId="1" refreshError="1"/>
      <sheetData sheetId="2">
        <row r="2">
          <cell r="B2" t="str">
            <v>Estimate Standard Deviation</v>
          </cell>
        </row>
      </sheetData>
      <sheetData sheetId="3">
        <row r="88">
          <cell r="L88">
            <v>-17</v>
          </cell>
        </row>
        <row r="89">
          <cell r="A89">
            <v>13</v>
          </cell>
          <cell r="B89">
            <v>13.317600014929141</v>
          </cell>
          <cell r="E89">
            <v>0</v>
          </cell>
          <cell r="F89">
            <v>0</v>
          </cell>
          <cell r="H89">
            <v>8.08</v>
          </cell>
        </row>
        <row r="90">
          <cell r="L90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cr"/>
      <sheetName val="Map"/>
      <sheetName val="OneSampleSignTest"/>
      <sheetName val="OneSampleWilcoxon"/>
      <sheetName val="PairedSamplesSignTest"/>
      <sheetName val="PairedSamplesWilcoxon"/>
      <sheetName val="MannWhitney"/>
      <sheetName val="KruskalWallis"/>
      <sheetName val="Friedman"/>
    </sheetNames>
    <sheetDataSet>
      <sheetData sheetId="0" refreshError="1"/>
      <sheetData sheetId="1" refreshError="1"/>
      <sheetData sheetId="2">
        <row r="15">
          <cell r="K15" t="str">
            <v>DATA1</v>
          </cell>
        </row>
      </sheetData>
      <sheetData sheetId="3">
        <row r="15">
          <cell r="K15" t="str">
            <v>DATA1</v>
          </cell>
        </row>
      </sheetData>
      <sheetData sheetId="4">
        <row r="15">
          <cell r="K15" t="str">
            <v>DATA1</v>
          </cell>
          <cell r="L15" t="str">
            <v>DATA2</v>
          </cell>
        </row>
      </sheetData>
      <sheetData sheetId="5">
        <row r="15">
          <cell r="K15" t="str">
            <v>DATA1</v>
          </cell>
          <cell r="L15" t="str">
            <v>DATA2</v>
          </cell>
        </row>
      </sheetData>
      <sheetData sheetId="6">
        <row r="15">
          <cell r="K15" t="str">
            <v>DATA1</v>
          </cell>
          <cell r="L15" t="str">
            <v>DATA2</v>
          </cell>
        </row>
      </sheetData>
      <sheetData sheetId="7">
        <row r="6">
          <cell r="M6" t="str">
            <v xml:space="preserve">3) Paste data here, starting with these cells </v>
          </cell>
        </row>
        <row r="8">
          <cell r="O8" t="str">
            <v>&lt;--- 4) Click Run</v>
          </cell>
        </row>
        <row r="15">
          <cell r="K15" t="str">
            <v>DATA1</v>
          </cell>
          <cell r="L15" t="str">
            <v>DATA2</v>
          </cell>
          <cell r="M15" t="str">
            <v>DATA3</v>
          </cell>
          <cell r="N15" t="str">
            <v>DATA4</v>
          </cell>
          <cell r="O15" t="str">
            <v>DATA5</v>
          </cell>
          <cell r="P15" t="str">
            <v>DATA6</v>
          </cell>
          <cell r="Q15" t="str">
            <v>DATA7</v>
          </cell>
          <cell r="R15" t="str">
            <v>DATA8</v>
          </cell>
          <cell r="S15" t="str">
            <v>DATA9</v>
          </cell>
          <cell r="T15" t="str">
            <v>DATA10</v>
          </cell>
        </row>
      </sheetData>
      <sheetData sheetId="8">
        <row r="6">
          <cell r="M6" t="str">
            <v>3) Paste data here, starting with these cells, blocking variable in first column</v>
          </cell>
        </row>
        <row r="8">
          <cell r="O8" t="str">
            <v>&lt;--- 4) Click Run</v>
          </cell>
        </row>
        <row r="15">
          <cell r="K15" t="str">
            <v>BLOCK</v>
          </cell>
          <cell r="L15" t="str">
            <v>DATA2</v>
          </cell>
          <cell r="M15" t="str">
            <v>DATA3</v>
          </cell>
          <cell r="N15" t="str">
            <v>DATA4</v>
          </cell>
          <cell r="O15" t="str">
            <v>DATA5</v>
          </cell>
          <cell r="P15" t="str">
            <v>DATA6</v>
          </cell>
          <cell r="Q15" t="str">
            <v>DATA7</v>
          </cell>
          <cell r="R15" t="str">
            <v>DATA8</v>
          </cell>
          <cell r="S15" t="str">
            <v>DATA9</v>
          </cell>
          <cell r="T15" t="str">
            <v>DATA10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ign FMEA (3)"/>
      <sheetName val="Design FMEA (2)"/>
      <sheetName val="Design FMEA"/>
      <sheetName val="FMEA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ommon Info Page"/>
      <sheetName val=" Control Plan"/>
      <sheetName val="fmea"/>
      <sheetName val="Process Flow "/>
      <sheetName val="Warrant"/>
    </sheetNames>
    <sheetDataSet>
      <sheetData sheetId="0">
        <row r="1">
          <cell r="A1" t="str">
            <v>Customer:</v>
          </cell>
          <cell r="B1" t="str">
            <v>Cust. Name</v>
          </cell>
        </row>
        <row r="3">
          <cell r="A3" t="str">
            <v>Customer Part Number:</v>
          </cell>
          <cell r="B3" t="str">
            <v>Cust. Part #</v>
          </cell>
        </row>
        <row r="5">
          <cell r="A5" t="str">
            <v>DJ Part Number:</v>
          </cell>
          <cell r="B5" t="str">
            <v>DJ Part #</v>
          </cell>
        </row>
        <row r="7">
          <cell r="A7" t="str">
            <v>Part Name:</v>
          </cell>
          <cell r="B7" t="str">
            <v>part name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vmlDrawing" Target="../drawings/vmlDrawing15.vml"/><Relationship Id="rId7" Type="http://schemas.openxmlformats.org/officeDocument/2006/relationships/image" Target="../media/image6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5" Type="http://schemas.openxmlformats.org/officeDocument/2006/relationships/vmlDrawing" Target="../drawings/vmlDrawing4.vml"/><Relationship Id="rId61" Type="http://schemas.openxmlformats.org/officeDocument/2006/relationships/comments" Target="../comments2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1" Type="http://schemas.openxmlformats.org/officeDocument/2006/relationships/hyperlink" Target="http://www.mdsystem.com/imdsnt/startpage/index.jsp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0.xml"/><Relationship Id="rId11" Type="http://schemas.openxmlformats.org/officeDocument/2006/relationships/comments" Target="../comments4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6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defaultGridColor="0" colorId="23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RowHeight="12.45"/>
  <cols>
    <col min="1" max="1" width="7" customWidth="1"/>
    <col min="2" max="2" width="33.69140625" customWidth="1"/>
    <col min="3" max="3" width="49.84375" customWidth="1"/>
    <col min="5" max="5" width="7.84375" customWidth="1"/>
    <col min="6" max="6" width="7.15234375" customWidth="1"/>
    <col min="7" max="7" width="12" customWidth="1"/>
    <col min="9" max="9" width="8" customWidth="1"/>
    <col min="11" max="11" width="3.23046875" customWidth="1"/>
    <col min="12" max="12" width="5.53515625" customWidth="1"/>
    <col min="13" max="13" width="6" customWidth="1"/>
    <col min="14" max="14" width="3.15234375" bestFit="1" customWidth="1"/>
    <col min="15" max="15" width="10.53515625" bestFit="1" customWidth="1"/>
    <col min="16" max="16" width="7.69140625" customWidth="1"/>
    <col min="17" max="17" width="8.15234375" customWidth="1"/>
    <col min="20" max="20" width="5.53515625" customWidth="1"/>
    <col min="22" max="22" width="12" bestFit="1" customWidth="1"/>
  </cols>
  <sheetData>
    <row r="1" spans="1:8" s="151" customFormat="1" ht="27.75" customHeight="1">
      <c r="A1" s="150" t="s">
        <v>236</v>
      </c>
      <c r="B1" s="150" t="s">
        <v>123</v>
      </c>
      <c r="C1" s="150" t="s">
        <v>237</v>
      </c>
      <c r="H1" s="152"/>
    </row>
    <row r="2" spans="1:8" ht="19.75">
      <c r="A2" s="90">
        <v>1</v>
      </c>
      <c r="B2" s="148" t="s">
        <v>148</v>
      </c>
      <c r="C2" s="149" t="s">
        <v>345</v>
      </c>
    </row>
    <row r="3" spans="1:8" ht="19.75">
      <c r="A3" s="90">
        <v>2</v>
      </c>
      <c r="B3" s="146" t="s">
        <v>168</v>
      </c>
      <c r="C3" s="147" t="s">
        <v>344</v>
      </c>
    </row>
    <row r="4" spans="1:8" ht="19.75">
      <c r="A4" s="90">
        <f t="shared" ref="A4:A23" si="0">A3+1</f>
        <v>3</v>
      </c>
      <c r="B4" s="146" t="s">
        <v>88</v>
      </c>
      <c r="C4" s="147" t="s">
        <v>465</v>
      </c>
    </row>
    <row r="5" spans="1:8" ht="19.75">
      <c r="A5" s="90">
        <f t="shared" si="0"/>
        <v>4</v>
      </c>
      <c r="B5" s="146" t="s">
        <v>164</v>
      </c>
      <c r="C5" s="147" t="s">
        <v>165</v>
      </c>
    </row>
    <row r="6" spans="1:8" ht="19.75">
      <c r="A6" s="90">
        <f t="shared" si="0"/>
        <v>5</v>
      </c>
      <c r="B6" s="146" t="s">
        <v>149</v>
      </c>
      <c r="C6" s="147" t="s">
        <v>156</v>
      </c>
    </row>
    <row r="7" spans="1:8" ht="19.75">
      <c r="A7" s="90">
        <f t="shared" si="0"/>
        <v>6</v>
      </c>
      <c r="B7" s="146" t="s">
        <v>150</v>
      </c>
      <c r="C7" s="147" t="s">
        <v>157</v>
      </c>
    </row>
    <row r="8" spans="1:8" ht="19.75">
      <c r="A8" s="90">
        <f t="shared" si="0"/>
        <v>7</v>
      </c>
      <c r="B8" s="146" t="s">
        <v>171</v>
      </c>
      <c r="C8" s="147" t="s">
        <v>170</v>
      </c>
    </row>
    <row r="9" spans="1:8" ht="19.75">
      <c r="A9" s="90">
        <f t="shared" si="0"/>
        <v>8</v>
      </c>
      <c r="B9" s="146" t="s">
        <v>106</v>
      </c>
      <c r="C9" s="147" t="s">
        <v>239</v>
      </c>
    </row>
    <row r="10" spans="1:8" ht="19.75">
      <c r="A10" s="90">
        <f t="shared" si="0"/>
        <v>9</v>
      </c>
      <c r="B10" s="146" t="s">
        <v>351</v>
      </c>
      <c r="C10" s="147" t="s">
        <v>465</v>
      </c>
    </row>
    <row r="11" spans="1:8" ht="19.75">
      <c r="A11" s="90">
        <f t="shared" si="0"/>
        <v>10</v>
      </c>
      <c r="B11" s="146" t="s">
        <v>100</v>
      </c>
      <c r="C11" s="147" t="s">
        <v>173</v>
      </c>
    </row>
    <row r="12" spans="1:8" ht="19.75">
      <c r="A12" s="90">
        <f t="shared" si="0"/>
        <v>11</v>
      </c>
      <c r="B12" s="146" t="s">
        <v>102</v>
      </c>
      <c r="C12" s="147" t="s">
        <v>102</v>
      </c>
    </row>
    <row r="13" spans="1:8" ht="19.75">
      <c r="A13" s="90">
        <f t="shared" si="0"/>
        <v>12</v>
      </c>
      <c r="B13" s="146" t="s">
        <v>130</v>
      </c>
      <c r="C13" s="147" t="s">
        <v>103</v>
      </c>
    </row>
    <row r="14" spans="1:8" ht="19.75">
      <c r="A14" s="90">
        <f t="shared" si="0"/>
        <v>13</v>
      </c>
      <c r="B14" s="146" t="s">
        <v>105</v>
      </c>
      <c r="C14" s="147" t="s">
        <v>105</v>
      </c>
    </row>
    <row r="15" spans="1:8" ht="19.75">
      <c r="A15" s="90">
        <f t="shared" si="0"/>
        <v>14</v>
      </c>
      <c r="B15" s="146" t="s">
        <v>172</v>
      </c>
      <c r="C15" s="147" t="s">
        <v>174</v>
      </c>
    </row>
    <row r="16" spans="1:8" ht="19.75">
      <c r="A16" s="90">
        <f t="shared" si="0"/>
        <v>15</v>
      </c>
      <c r="B16" s="146" t="s">
        <v>154</v>
      </c>
      <c r="C16" s="147" t="s">
        <v>465</v>
      </c>
    </row>
    <row r="17" spans="1:3" ht="19.75">
      <c r="A17" s="90">
        <f t="shared" si="0"/>
        <v>16</v>
      </c>
      <c r="B17" s="146" t="s">
        <v>151</v>
      </c>
      <c r="C17" s="147" t="s">
        <v>158</v>
      </c>
    </row>
    <row r="18" spans="1:3" ht="19.75">
      <c r="A18" s="90">
        <f t="shared" si="0"/>
        <v>17</v>
      </c>
      <c r="B18" s="146" t="s">
        <v>152</v>
      </c>
      <c r="C18" s="147" t="s">
        <v>159</v>
      </c>
    </row>
    <row r="19" spans="1:3" ht="19.75">
      <c r="A19" s="90">
        <f t="shared" si="0"/>
        <v>18</v>
      </c>
      <c r="B19" s="146" t="s">
        <v>153</v>
      </c>
      <c r="C19" s="147" t="s">
        <v>160</v>
      </c>
    </row>
    <row r="20" spans="1:3" ht="19.75">
      <c r="A20" s="90">
        <f t="shared" si="0"/>
        <v>19</v>
      </c>
      <c r="B20" s="146" t="s">
        <v>175</v>
      </c>
      <c r="C20" s="147" t="s">
        <v>176</v>
      </c>
    </row>
    <row r="21" spans="1:3" ht="19.75">
      <c r="A21" s="90">
        <f t="shared" si="0"/>
        <v>20</v>
      </c>
      <c r="B21" s="146" t="s">
        <v>162</v>
      </c>
      <c r="C21" s="147" t="s">
        <v>163</v>
      </c>
    </row>
    <row r="22" spans="1:3" ht="19.75">
      <c r="A22" s="90">
        <f t="shared" si="0"/>
        <v>21</v>
      </c>
      <c r="B22" s="146" t="s">
        <v>161</v>
      </c>
      <c r="C22" s="147" t="s">
        <v>238</v>
      </c>
    </row>
    <row r="23" spans="1:3" ht="19.75">
      <c r="A23" s="90">
        <f t="shared" si="0"/>
        <v>22</v>
      </c>
      <c r="B23" s="146" t="s">
        <v>155</v>
      </c>
      <c r="C23" s="147" t="s">
        <v>240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9" orientation="landscape" r:id="rId1"/>
  <headerFooter alignWithMargins="0">
    <oddHeader>&amp;L&amp;G</oddHeader>
    <oddFooter>&amp;L&amp;7MCC-P_PPAP form_rev02_Jun 2014&amp;C&amp;P/&amp;N&amp;R&amp;7&amp;Z
&amp;F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0517-395C-49A1-995F-F285794D2FCB}">
  <dimension ref="A1:J52"/>
  <sheetViews>
    <sheetView topLeftCell="A28" workbookViewId="0">
      <selection activeCell="F42" sqref="F42"/>
    </sheetView>
  </sheetViews>
  <sheetFormatPr defaultColWidth="9.15234375" defaultRowHeight="12.45"/>
  <cols>
    <col min="1" max="5" width="9.15234375" style="345"/>
    <col min="6" max="6" width="10.15234375" style="345" bestFit="1" customWidth="1"/>
    <col min="7" max="7" width="8.3828125" style="345" customWidth="1"/>
    <col min="8" max="16384" width="9.15234375" style="345"/>
  </cols>
  <sheetData>
    <row r="1" spans="1:10" ht="24.9">
      <c r="A1" s="344" t="s">
        <v>370</v>
      </c>
    </row>
    <row r="2" spans="1:10" ht="15.45">
      <c r="A2" s="346"/>
    </row>
    <row r="3" spans="1:10" ht="15.45">
      <c r="A3" s="346"/>
    </row>
    <row r="4" spans="1:10" ht="15.45">
      <c r="A4" s="346" t="s">
        <v>371</v>
      </c>
      <c r="C4" s="489"/>
      <c r="D4" s="490"/>
      <c r="E4" s="489"/>
      <c r="F4" s="489"/>
    </row>
    <row r="5" spans="1:10" ht="15.45">
      <c r="A5" s="346"/>
    </row>
    <row r="6" spans="1:10" ht="15.45">
      <c r="A6" s="346" t="s">
        <v>372</v>
      </c>
      <c r="C6" s="489"/>
      <c r="D6" s="489"/>
      <c r="E6" s="489"/>
      <c r="F6" s="489"/>
    </row>
    <row r="7" spans="1:10" ht="15.45">
      <c r="A7" s="346"/>
    </row>
    <row r="8" spans="1:10" ht="15.45">
      <c r="A8" s="346"/>
    </row>
    <row r="9" spans="1:10" ht="15.45">
      <c r="D9" s="346" t="s">
        <v>373</v>
      </c>
      <c r="E9" s="346"/>
      <c r="F9" s="346" t="s">
        <v>374</v>
      </c>
      <c r="G9" s="346"/>
      <c r="H9" s="346" t="s">
        <v>375</v>
      </c>
      <c r="I9" s="346"/>
      <c r="J9" s="346"/>
    </row>
    <row r="11" spans="1:10" ht="17.600000000000001">
      <c r="A11" s="347" t="s">
        <v>376</v>
      </c>
    </row>
    <row r="12" spans="1:10" ht="15.45">
      <c r="A12" s="346"/>
    </row>
    <row r="13" spans="1:10" ht="15.45">
      <c r="A13" s="346" t="s">
        <v>377</v>
      </c>
    </row>
    <row r="14" spans="1:10" ht="15.45">
      <c r="E14" s="346"/>
      <c r="H14" s="346"/>
    </row>
    <row r="15" spans="1:10" ht="15.45">
      <c r="D15" s="346" t="s">
        <v>373</v>
      </c>
      <c r="E15" s="346"/>
      <c r="F15" s="346" t="s">
        <v>374</v>
      </c>
      <c r="G15" s="346"/>
      <c r="H15" s="346" t="s">
        <v>375</v>
      </c>
    </row>
    <row r="16" spans="1:10" ht="15.45">
      <c r="A16" s="346"/>
    </row>
    <row r="18" spans="1:9" ht="17.600000000000001">
      <c r="A18" s="347" t="s">
        <v>378</v>
      </c>
    </row>
    <row r="19" spans="1:9" ht="15.45">
      <c r="A19" s="346"/>
    </row>
    <row r="20" spans="1:9" ht="15.45">
      <c r="A20" s="346" t="s">
        <v>379</v>
      </c>
    </row>
    <row r="21" spans="1:9" ht="15.45">
      <c r="A21" s="346"/>
    </row>
    <row r="22" spans="1:9" ht="15.45">
      <c r="A22" s="346"/>
      <c r="D22" s="346" t="s">
        <v>373</v>
      </c>
      <c r="E22" s="346"/>
      <c r="F22" s="346" t="s">
        <v>374</v>
      </c>
      <c r="G22" s="346"/>
      <c r="H22" s="346" t="s">
        <v>375</v>
      </c>
    </row>
    <row r="24" spans="1:9" ht="17.600000000000001">
      <c r="A24" s="347" t="s">
        <v>469</v>
      </c>
    </row>
    <row r="25" spans="1:9" ht="15.45">
      <c r="A25" s="346" t="s">
        <v>380</v>
      </c>
    </row>
    <row r="26" spans="1:9" ht="15.45">
      <c r="A26" s="346"/>
    </row>
    <row r="27" spans="1:9" ht="15.45">
      <c r="A27" s="346" t="s">
        <v>379</v>
      </c>
    </row>
    <row r="28" spans="1:9" ht="15.45">
      <c r="A28" s="346"/>
    </row>
    <row r="29" spans="1:9" ht="15.45">
      <c r="A29" s="346"/>
      <c r="D29" s="346" t="s">
        <v>373</v>
      </c>
      <c r="E29" s="346"/>
      <c r="F29" s="346" t="s">
        <v>374</v>
      </c>
      <c r="G29" s="346"/>
      <c r="H29" s="346" t="s">
        <v>375</v>
      </c>
      <c r="I29" s="346"/>
    </row>
    <row r="31" spans="1:9" ht="17.600000000000001">
      <c r="A31" s="347" t="s">
        <v>468</v>
      </c>
    </row>
    <row r="32" spans="1:9" ht="15.45">
      <c r="A32" s="346" t="s">
        <v>380</v>
      </c>
    </row>
    <row r="33" spans="1:8" ht="15.45">
      <c r="A33" s="346"/>
    </row>
    <row r="34" spans="1:8" ht="15.45">
      <c r="A34" s="346" t="s">
        <v>379</v>
      </c>
    </row>
    <row r="35" spans="1:8" ht="15.45">
      <c r="A35" s="346"/>
    </row>
    <row r="36" spans="1:8" ht="15.45">
      <c r="A36" s="346"/>
      <c r="D36" s="346" t="s">
        <v>373</v>
      </c>
      <c r="F36" s="346" t="s">
        <v>374</v>
      </c>
      <c r="H36" s="346" t="s">
        <v>375</v>
      </c>
    </row>
    <row r="37" spans="1:8" s="487" customFormat="1" ht="15">
      <c r="A37" s="488" t="s">
        <v>467</v>
      </c>
    </row>
    <row r="38" spans="1:8" ht="15.45">
      <c r="A38" s="346" t="s">
        <v>380</v>
      </c>
    </row>
    <row r="39" spans="1:8" ht="15.45">
      <c r="A39" s="346"/>
    </row>
    <row r="40" spans="1:8" ht="15.45">
      <c r="A40" s="346" t="s">
        <v>470</v>
      </c>
      <c r="E40" s="486"/>
    </row>
    <row r="41" spans="1:8" ht="15.45">
      <c r="A41" s="346"/>
      <c r="E41" s="486"/>
    </row>
    <row r="42" spans="1:8" ht="15.45">
      <c r="A42" s="346"/>
      <c r="E42" s="486"/>
    </row>
    <row r="43" spans="1:8" ht="15.45">
      <c r="A43" s="346"/>
    </row>
    <row r="44" spans="1:8" ht="18">
      <c r="A44" s="348" t="s">
        <v>381</v>
      </c>
    </row>
    <row r="45" spans="1:8" ht="15.45">
      <c r="A45" s="346"/>
    </row>
    <row r="46" spans="1:8" ht="15.45">
      <c r="A46" s="346" t="s">
        <v>382</v>
      </c>
    </row>
    <row r="47" spans="1:8" ht="15.45">
      <c r="A47" s="346"/>
    </row>
    <row r="48" spans="1:8" ht="15.45">
      <c r="A48" s="346" t="s">
        <v>383</v>
      </c>
      <c r="F48" s="485"/>
    </row>
    <row r="49" spans="1:1" ht="15.45">
      <c r="A49" s="346"/>
    </row>
    <row r="50" spans="1:1" ht="15.45">
      <c r="A50" s="346"/>
    </row>
    <row r="51" spans="1:1" ht="15.45">
      <c r="A51" s="346"/>
    </row>
    <row r="52" spans="1:1" ht="15.45">
      <c r="A52" s="349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54"/>
  <sheetViews>
    <sheetView showGridLines="0" zoomScale="85" zoomScaleNormal="85" workbookViewId="0"/>
  </sheetViews>
  <sheetFormatPr defaultColWidth="11.3828125" defaultRowHeight="12.45"/>
  <cols>
    <col min="1" max="1" width="11.15234375" style="355" customWidth="1"/>
    <col min="2" max="4" width="6.15234375" style="352" bestFit="1" customWidth="1"/>
    <col min="5" max="5" width="6.84375" style="352" customWidth="1"/>
    <col min="6" max="8" width="6.15234375" style="352" bestFit="1" customWidth="1"/>
    <col min="9" max="9" width="5.69140625" style="352" customWidth="1"/>
    <col min="10" max="10" width="6.15234375" style="352" customWidth="1"/>
    <col min="11" max="11" width="6.53515625" style="352" customWidth="1"/>
    <col min="12" max="12" width="6.15234375" style="352" bestFit="1" customWidth="1"/>
    <col min="13" max="13" width="6.23046875" style="352" customWidth="1"/>
    <col min="14" max="14" width="8.69140625" style="352" customWidth="1"/>
    <col min="15" max="15" width="8.53515625" style="352" customWidth="1"/>
    <col min="16" max="46" width="8.69140625" style="352" customWidth="1"/>
    <col min="47" max="256" width="11.3828125" style="352"/>
    <col min="257" max="257" width="11.15234375" style="352" customWidth="1"/>
    <col min="258" max="260" width="6.15234375" style="352" bestFit="1" customWidth="1"/>
    <col min="261" max="261" width="6.84375" style="352" customWidth="1"/>
    <col min="262" max="264" width="6.15234375" style="352" bestFit="1" customWidth="1"/>
    <col min="265" max="265" width="5.69140625" style="352" customWidth="1"/>
    <col min="266" max="266" width="6.15234375" style="352" customWidth="1"/>
    <col min="267" max="267" width="6.53515625" style="352" customWidth="1"/>
    <col min="268" max="268" width="6.15234375" style="352" bestFit="1" customWidth="1"/>
    <col min="269" max="269" width="6.23046875" style="352" customWidth="1"/>
    <col min="270" max="270" width="8.69140625" style="352" customWidth="1"/>
    <col min="271" max="271" width="8.53515625" style="352" customWidth="1"/>
    <col min="272" max="302" width="8.69140625" style="352" customWidth="1"/>
    <col min="303" max="512" width="11.3828125" style="352"/>
    <col min="513" max="513" width="11.15234375" style="352" customWidth="1"/>
    <col min="514" max="516" width="6.15234375" style="352" bestFit="1" customWidth="1"/>
    <col min="517" max="517" width="6.84375" style="352" customWidth="1"/>
    <col min="518" max="520" width="6.15234375" style="352" bestFit="1" customWidth="1"/>
    <col min="521" max="521" width="5.69140625" style="352" customWidth="1"/>
    <col min="522" max="522" width="6.15234375" style="352" customWidth="1"/>
    <col min="523" max="523" width="6.53515625" style="352" customWidth="1"/>
    <col min="524" max="524" width="6.15234375" style="352" bestFit="1" customWidth="1"/>
    <col min="525" max="525" width="6.23046875" style="352" customWidth="1"/>
    <col min="526" max="526" width="8.69140625" style="352" customWidth="1"/>
    <col min="527" max="527" width="8.53515625" style="352" customWidth="1"/>
    <col min="528" max="558" width="8.69140625" style="352" customWidth="1"/>
    <col min="559" max="768" width="11.3828125" style="352"/>
    <col min="769" max="769" width="11.15234375" style="352" customWidth="1"/>
    <col min="770" max="772" width="6.15234375" style="352" bestFit="1" customWidth="1"/>
    <col min="773" max="773" width="6.84375" style="352" customWidth="1"/>
    <col min="774" max="776" width="6.15234375" style="352" bestFit="1" customWidth="1"/>
    <col min="777" max="777" width="5.69140625" style="352" customWidth="1"/>
    <col min="778" max="778" width="6.15234375" style="352" customWidth="1"/>
    <col min="779" max="779" width="6.53515625" style="352" customWidth="1"/>
    <col min="780" max="780" width="6.15234375" style="352" bestFit="1" customWidth="1"/>
    <col min="781" max="781" width="6.23046875" style="352" customWidth="1"/>
    <col min="782" max="782" width="8.69140625" style="352" customWidth="1"/>
    <col min="783" max="783" width="8.53515625" style="352" customWidth="1"/>
    <col min="784" max="814" width="8.69140625" style="352" customWidth="1"/>
    <col min="815" max="1024" width="11.3828125" style="352"/>
    <col min="1025" max="1025" width="11.15234375" style="352" customWidth="1"/>
    <col min="1026" max="1028" width="6.15234375" style="352" bestFit="1" customWidth="1"/>
    <col min="1029" max="1029" width="6.84375" style="352" customWidth="1"/>
    <col min="1030" max="1032" width="6.15234375" style="352" bestFit="1" customWidth="1"/>
    <col min="1033" max="1033" width="5.69140625" style="352" customWidth="1"/>
    <col min="1034" max="1034" width="6.15234375" style="352" customWidth="1"/>
    <col min="1035" max="1035" width="6.53515625" style="352" customWidth="1"/>
    <col min="1036" max="1036" width="6.15234375" style="352" bestFit="1" customWidth="1"/>
    <col min="1037" max="1037" width="6.23046875" style="352" customWidth="1"/>
    <col min="1038" max="1038" width="8.69140625" style="352" customWidth="1"/>
    <col min="1039" max="1039" width="8.53515625" style="352" customWidth="1"/>
    <col min="1040" max="1070" width="8.69140625" style="352" customWidth="1"/>
    <col min="1071" max="1280" width="11.3828125" style="352"/>
    <col min="1281" max="1281" width="11.15234375" style="352" customWidth="1"/>
    <col min="1282" max="1284" width="6.15234375" style="352" bestFit="1" customWidth="1"/>
    <col min="1285" max="1285" width="6.84375" style="352" customWidth="1"/>
    <col min="1286" max="1288" width="6.15234375" style="352" bestFit="1" customWidth="1"/>
    <col min="1289" max="1289" width="5.69140625" style="352" customWidth="1"/>
    <col min="1290" max="1290" width="6.15234375" style="352" customWidth="1"/>
    <col min="1291" max="1291" width="6.53515625" style="352" customWidth="1"/>
    <col min="1292" max="1292" width="6.15234375" style="352" bestFit="1" customWidth="1"/>
    <col min="1293" max="1293" width="6.23046875" style="352" customWidth="1"/>
    <col min="1294" max="1294" width="8.69140625" style="352" customWidth="1"/>
    <col min="1295" max="1295" width="8.53515625" style="352" customWidth="1"/>
    <col min="1296" max="1326" width="8.69140625" style="352" customWidth="1"/>
    <col min="1327" max="1536" width="11.3828125" style="352"/>
    <col min="1537" max="1537" width="11.15234375" style="352" customWidth="1"/>
    <col min="1538" max="1540" width="6.15234375" style="352" bestFit="1" customWidth="1"/>
    <col min="1541" max="1541" width="6.84375" style="352" customWidth="1"/>
    <col min="1542" max="1544" width="6.15234375" style="352" bestFit="1" customWidth="1"/>
    <col min="1545" max="1545" width="5.69140625" style="352" customWidth="1"/>
    <col min="1546" max="1546" width="6.15234375" style="352" customWidth="1"/>
    <col min="1547" max="1547" width="6.53515625" style="352" customWidth="1"/>
    <col min="1548" max="1548" width="6.15234375" style="352" bestFit="1" customWidth="1"/>
    <col min="1549" max="1549" width="6.23046875" style="352" customWidth="1"/>
    <col min="1550" max="1550" width="8.69140625" style="352" customWidth="1"/>
    <col min="1551" max="1551" width="8.53515625" style="352" customWidth="1"/>
    <col min="1552" max="1582" width="8.69140625" style="352" customWidth="1"/>
    <col min="1583" max="1792" width="11.3828125" style="352"/>
    <col min="1793" max="1793" width="11.15234375" style="352" customWidth="1"/>
    <col min="1794" max="1796" width="6.15234375" style="352" bestFit="1" customWidth="1"/>
    <col min="1797" max="1797" width="6.84375" style="352" customWidth="1"/>
    <col min="1798" max="1800" width="6.15234375" style="352" bestFit="1" customWidth="1"/>
    <col min="1801" max="1801" width="5.69140625" style="352" customWidth="1"/>
    <col min="1802" max="1802" width="6.15234375" style="352" customWidth="1"/>
    <col min="1803" max="1803" width="6.53515625" style="352" customWidth="1"/>
    <col min="1804" max="1804" width="6.15234375" style="352" bestFit="1" customWidth="1"/>
    <col min="1805" max="1805" width="6.23046875" style="352" customWidth="1"/>
    <col min="1806" max="1806" width="8.69140625" style="352" customWidth="1"/>
    <col min="1807" max="1807" width="8.53515625" style="352" customWidth="1"/>
    <col min="1808" max="1838" width="8.69140625" style="352" customWidth="1"/>
    <col min="1839" max="2048" width="11.3828125" style="352"/>
    <col min="2049" max="2049" width="11.15234375" style="352" customWidth="1"/>
    <col min="2050" max="2052" width="6.15234375" style="352" bestFit="1" customWidth="1"/>
    <col min="2053" max="2053" width="6.84375" style="352" customWidth="1"/>
    <col min="2054" max="2056" width="6.15234375" style="352" bestFit="1" customWidth="1"/>
    <col min="2057" max="2057" width="5.69140625" style="352" customWidth="1"/>
    <col min="2058" max="2058" width="6.15234375" style="352" customWidth="1"/>
    <col min="2059" max="2059" width="6.53515625" style="352" customWidth="1"/>
    <col min="2060" max="2060" width="6.15234375" style="352" bestFit="1" customWidth="1"/>
    <col min="2061" max="2061" width="6.23046875" style="352" customWidth="1"/>
    <col min="2062" max="2062" width="8.69140625" style="352" customWidth="1"/>
    <col min="2063" max="2063" width="8.53515625" style="352" customWidth="1"/>
    <col min="2064" max="2094" width="8.69140625" style="352" customWidth="1"/>
    <col min="2095" max="2304" width="11.3828125" style="352"/>
    <col min="2305" max="2305" width="11.15234375" style="352" customWidth="1"/>
    <col min="2306" max="2308" width="6.15234375" style="352" bestFit="1" customWidth="1"/>
    <col min="2309" max="2309" width="6.84375" style="352" customWidth="1"/>
    <col min="2310" max="2312" width="6.15234375" style="352" bestFit="1" customWidth="1"/>
    <col min="2313" max="2313" width="5.69140625" style="352" customWidth="1"/>
    <col min="2314" max="2314" width="6.15234375" style="352" customWidth="1"/>
    <col min="2315" max="2315" width="6.53515625" style="352" customWidth="1"/>
    <col min="2316" max="2316" width="6.15234375" style="352" bestFit="1" customWidth="1"/>
    <col min="2317" max="2317" width="6.23046875" style="352" customWidth="1"/>
    <col min="2318" max="2318" width="8.69140625" style="352" customWidth="1"/>
    <col min="2319" max="2319" width="8.53515625" style="352" customWidth="1"/>
    <col min="2320" max="2350" width="8.69140625" style="352" customWidth="1"/>
    <col min="2351" max="2560" width="11.3828125" style="352"/>
    <col min="2561" max="2561" width="11.15234375" style="352" customWidth="1"/>
    <col min="2562" max="2564" width="6.15234375" style="352" bestFit="1" customWidth="1"/>
    <col min="2565" max="2565" width="6.84375" style="352" customWidth="1"/>
    <col min="2566" max="2568" width="6.15234375" style="352" bestFit="1" customWidth="1"/>
    <col min="2569" max="2569" width="5.69140625" style="352" customWidth="1"/>
    <col min="2570" max="2570" width="6.15234375" style="352" customWidth="1"/>
    <col min="2571" max="2571" width="6.53515625" style="352" customWidth="1"/>
    <col min="2572" max="2572" width="6.15234375" style="352" bestFit="1" customWidth="1"/>
    <col min="2573" max="2573" width="6.23046875" style="352" customWidth="1"/>
    <col min="2574" max="2574" width="8.69140625" style="352" customWidth="1"/>
    <col min="2575" max="2575" width="8.53515625" style="352" customWidth="1"/>
    <col min="2576" max="2606" width="8.69140625" style="352" customWidth="1"/>
    <col min="2607" max="2816" width="11.3828125" style="352"/>
    <col min="2817" max="2817" width="11.15234375" style="352" customWidth="1"/>
    <col min="2818" max="2820" width="6.15234375" style="352" bestFit="1" customWidth="1"/>
    <col min="2821" max="2821" width="6.84375" style="352" customWidth="1"/>
    <col min="2822" max="2824" width="6.15234375" style="352" bestFit="1" customWidth="1"/>
    <col min="2825" max="2825" width="5.69140625" style="352" customWidth="1"/>
    <col min="2826" max="2826" width="6.15234375" style="352" customWidth="1"/>
    <col min="2827" max="2827" width="6.53515625" style="352" customWidth="1"/>
    <col min="2828" max="2828" width="6.15234375" style="352" bestFit="1" customWidth="1"/>
    <col min="2829" max="2829" width="6.23046875" style="352" customWidth="1"/>
    <col min="2830" max="2830" width="8.69140625" style="352" customWidth="1"/>
    <col min="2831" max="2831" width="8.53515625" style="352" customWidth="1"/>
    <col min="2832" max="2862" width="8.69140625" style="352" customWidth="1"/>
    <col min="2863" max="3072" width="11.3828125" style="352"/>
    <col min="3073" max="3073" width="11.15234375" style="352" customWidth="1"/>
    <col min="3074" max="3076" width="6.15234375" style="352" bestFit="1" customWidth="1"/>
    <col min="3077" max="3077" width="6.84375" style="352" customWidth="1"/>
    <col min="3078" max="3080" width="6.15234375" style="352" bestFit="1" customWidth="1"/>
    <col min="3081" max="3081" width="5.69140625" style="352" customWidth="1"/>
    <col min="3082" max="3082" width="6.15234375" style="352" customWidth="1"/>
    <col min="3083" max="3083" width="6.53515625" style="352" customWidth="1"/>
    <col min="3084" max="3084" width="6.15234375" style="352" bestFit="1" customWidth="1"/>
    <col min="3085" max="3085" width="6.23046875" style="352" customWidth="1"/>
    <col min="3086" max="3086" width="8.69140625" style="352" customWidth="1"/>
    <col min="3087" max="3087" width="8.53515625" style="352" customWidth="1"/>
    <col min="3088" max="3118" width="8.69140625" style="352" customWidth="1"/>
    <col min="3119" max="3328" width="11.3828125" style="352"/>
    <col min="3329" max="3329" width="11.15234375" style="352" customWidth="1"/>
    <col min="3330" max="3332" width="6.15234375" style="352" bestFit="1" customWidth="1"/>
    <col min="3333" max="3333" width="6.84375" style="352" customWidth="1"/>
    <col min="3334" max="3336" width="6.15234375" style="352" bestFit="1" customWidth="1"/>
    <col min="3337" max="3337" width="5.69140625" style="352" customWidth="1"/>
    <col min="3338" max="3338" width="6.15234375" style="352" customWidth="1"/>
    <col min="3339" max="3339" width="6.53515625" style="352" customWidth="1"/>
    <col min="3340" max="3340" width="6.15234375" style="352" bestFit="1" customWidth="1"/>
    <col min="3341" max="3341" width="6.23046875" style="352" customWidth="1"/>
    <col min="3342" max="3342" width="8.69140625" style="352" customWidth="1"/>
    <col min="3343" max="3343" width="8.53515625" style="352" customWidth="1"/>
    <col min="3344" max="3374" width="8.69140625" style="352" customWidth="1"/>
    <col min="3375" max="3584" width="11.3828125" style="352"/>
    <col min="3585" max="3585" width="11.15234375" style="352" customWidth="1"/>
    <col min="3586" max="3588" width="6.15234375" style="352" bestFit="1" customWidth="1"/>
    <col min="3589" max="3589" width="6.84375" style="352" customWidth="1"/>
    <col min="3590" max="3592" width="6.15234375" style="352" bestFit="1" customWidth="1"/>
    <col min="3593" max="3593" width="5.69140625" style="352" customWidth="1"/>
    <col min="3594" max="3594" width="6.15234375" style="352" customWidth="1"/>
    <col min="3595" max="3595" width="6.53515625" style="352" customWidth="1"/>
    <col min="3596" max="3596" width="6.15234375" style="352" bestFit="1" customWidth="1"/>
    <col min="3597" max="3597" width="6.23046875" style="352" customWidth="1"/>
    <col min="3598" max="3598" width="8.69140625" style="352" customWidth="1"/>
    <col min="3599" max="3599" width="8.53515625" style="352" customWidth="1"/>
    <col min="3600" max="3630" width="8.69140625" style="352" customWidth="1"/>
    <col min="3631" max="3840" width="11.3828125" style="352"/>
    <col min="3841" max="3841" width="11.15234375" style="352" customWidth="1"/>
    <col min="3842" max="3844" width="6.15234375" style="352" bestFit="1" customWidth="1"/>
    <col min="3845" max="3845" width="6.84375" style="352" customWidth="1"/>
    <col min="3846" max="3848" width="6.15234375" style="352" bestFit="1" customWidth="1"/>
    <col min="3849" max="3849" width="5.69140625" style="352" customWidth="1"/>
    <col min="3850" max="3850" width="6.15234375" style="352" customWidth="1"/>
    <col min="3851" max="3851" width="6.53515625" style="352" customWidth="1"/>
    <col min="3852" max="3852" width="6.15234375" style="352" bestFit="1" customWidth="1"/>
    <col min="3853" max="3853" width="6.23046875" style="352" customWidth="1"/>
    <col min="3854" max="3854" width="8.69140625" style="352" customWidth="1"/>
    <col min="3855" max="3855" width="8.53515625" style="352" customWidth="1"/>
    <col min="3856" max="3886" width="8.69140625" style="352" customWidth="1"/>
    <col min="3887" max="4096" width="11.3828125" style="352"/>
    <col min="4097" max="4097" width="11.15234375" style="352" customWidth="1"/>
    <col min="4098" max="4100" width="6.15234375" style="352" bestFit="1" customWidth="1"/>
    <col min="4101" max="4101" width="6.84375" style="352" customWidth="1"/>
    <col min="4102" max="4104" width="6.15234375" style="352" bestFit="1" customWidth="1"/>
    <col min="4105" max="4105" width="5.69140625" style="352" customWidth="1"/>
    <col min="4106" max="4106" width="6.15234375" style="352" customWidth="1"/>
    <col min="4107" max="4107" width="6.53515625" style="352" customWidth="1"/>
    <col min="4108" max="4108" width="6.15234375" style="352" bestFit="1" customWidth="1"/>
    <col min="4109" max="4109" width="6.23046875" style="352" customWidth="1"/>
    <col min="4110" max="4110" width="8.69140625" style="352" customWidth="1"/>
    <col min="4111" max="4111" width="8.53515625" style="352" customWidth="1"/>
    <col min="4112" max="4142" width="8.69140625" style="352" customWidth="1"/>
    <col min="4143" max="4352" width="11.3828125" style="352"/>
    <col min="4353" max="4353" width="11.15234375" style="352" customWidth="1"/>
    <col min="4354" max="4356" width="6.15234375" style="352" bestFit="1" customWidth="1"/>
    <col min="4357" max="4357" width="6.84375" style="352" customWidth="1"/>
    <col min="4358" max="4360" width="6.15234375" style="352" bestFit="1" customWidth="1"/>
    <col min="4361" max="4361" width="5.69140625" style="352" customWidth="1"/>
    <col min="4362" max="4362" width="6.15234375" style="352" customWidth="1"/>
    <col min="4363" max="4363" width="6.53515625" style="352" customWidth="1"/>
    <col min="4364" max="4364" width="6.15234375" style="352" bestFit="1" customWidth="1"/>
    <col min="4365" max="4365" width="6.23046875" style="352" customWidth="1"/>
    <col min="4366" max="4366" width="8.69140625" style="352" customWidth="1"/>
    <col min="4367" max="4367" width="8.53515625" style="352" customWidth="1"/>
    <col min="4368" max="4398" width="8.69140625" style="352" customWidth="1"/>
    <col min="4399" max="4608" width="11.3828125" style="352"/>
    <col min="4609" max="4609" width="11.15234375" style="352" customWidth="1"/>
    <col min="4610" max="4612" width="6.15234375" style="352" bestFit="1" customWidth="1"/>
    <col min="4613" max="4613" width="6.84375" style="352" customWidth="1"/>
    <col min="4614" max="4616" width="6.15234375" style="352" bestFit="1" customWidth="1"/>
    <col min="4617" max="4617" width="5.69140625" style="352" customWidth="1"/>
    <col min="4618" max="4618" width="6.15234375" style="352" customWidth="1"/>
    <col min="4619" max="4619" width="6.53515625" style="352" customWidth="1"/>
    <col min="4620" max="4620" width="6.15234375" style="352" bestFit="1" customWidth="1"/>
    <col min="4621" max="4621" width="6.23046875" style="352" customWidth="1"/>
    <col min="4622" max="4622" width="8.69140625" style="352" customWidth="1"/>
    <col min="4623" max="4623" width="8.53515625" style="352" customWidth="1"/>
    <col min="4624" max="4654" width="8.69140625" style="352" customWidth="1"/>
    <col min="4655" max="4864" width="11.3828125" style="352"/>
    <col min="4865" max="4865" width="11.15234375" style="352" customWidth="1"/>
    <col min="4866" max="4868" width="6.15234375" style="352" bestFit="1" customWidth="1"/>
    <col min="4869" max="4869" width="6.84375" style="352" customWidth="1"/>
    <col min="4870" max="4872" width="6.15234375" style="352" bestFit="1" customWidth="1"/>
    <col min="4873" max="4873" width="5.69140625" style="352" customWidth="1"/>
    <col min="4874" max="4874" width="6.15234375" style="352" customWidth="1"/>
    <col min="4875" max="4875" width="6.53515625" style="352" customWidth="1"/>
    <col min="4876" max="4876" width="6.15234375" style="352" bestFit="1" customWidth="1"/>
    <col min="4877" max="4877" width="6.23046875" style="352" customWidth="1"/>
    <col min="4878" max="4878" width="8.69140625" style="352" customWidth="1"/>
    <col min="4879" max="4879" width="8.53515625" style="352" customWidth="1"/>
    <col min="4880" max="4910" width="8.69140625" style="352" customWidth="1"/>
    <col min="4911" max="5120" width="11.3828125" style="352"/>
    <col min="5121" max="5121" width="11.15234375" style="352" customWidth="1"/>
    <col min="5122" max="5124" width="6.15234375" style="352" bestFit="1" customWidth="1"/>
    <col min="5125" max="5125" width="6.84375" style="352" customWidth="1"/>
    <col min="5126" max="5128" width="6.15234375" style="352" bestFit="1" customWidth="1"/>
    <col min="5129" max="5129" width="5.69140625" style="352" customWidth="1"/>
    <col min="5130" max="5130" width="6.15234375" style="352" customWidth="1"/>
    <col min="5131" max="5131" width="6.53515625" style="352" customWidth="1"/>
    <col min="5132" max="5132" width="6.15234375" style="352" bestFit="1" customWidth="1"/>
    <col min="5133" max="5133" width="6.23046875" style="352" customWidth="1"/>
    <col min="5134" max="5134" width="8.69140625" style="352" customWidth="1"/>
    <col min="5135" max="5135" width="8.53515625" style="352" customWidth="1"/>
    <col min="5136" max="5166" width="8.69140625" style="352" customWidth="1"/>
    <col min="5167" max="5376" width="11.3828125" style="352"/>
    <col min="5377" max="5377" width="11.15234375" style="352" customWidth="1"/>
    <col min="5378" max="5380" width="6.15234375" style="352" bestFit="1" customWidth="1"/>
    <col min="5381" max="5381" width="6.84375" style="352" customWidth="1"/>
    <col min="5382" max="5384" width="6.15234375" style="352" bestFit="1" customWidth="1"/>
    <col min="5385" max="5385" width="5.69140625" style="352" customWidth="1"/>
    <col min="5386" max="5386" width="6.15234375" style="352" customWidth="1"/>
    <col min="5387" max="5387" width="6.53515625" style="352" customWidth="1"/>
    <col min="5388" max="5388" width="6.15234375" style="352" bestFit="1" customWidth="1"/>
    <col min="5389" max="5389" width="6.23046875" style="352" customWidth="1"/>
    <col min="5390" max="5390" width="8.69140625" style="352" customWidth="1"/>
    <col min="5391" max="5391" width="8.53515625" style="352" customWidth="1"/>
    <col min="5392" max="5422" width="8.69140625" style="352" customWidth="1"/>
    <col min="5423" max="5632" width="11.3828125" style="352"/>
    <col min="5633" max="5633" width="11.15234375" style="352" customWidth="1"/>
    <col min="5634" max="5636" width="6.15234375" style="352" bestFit="1" customWidth="1"/>
    <col min="5637" max="5637" width="6.84375" style="352" customWidth="1"/>
    <col min="5638" max="5640" width="6.15234375" style="352" bestFit="1" customWidth="1"/>
    <col min="5641" max="5641" width="5.69140625" style="352" customWidth="1"/>
    <col min="5642" max="5642" width="6.15234375" style="352" customWidth="1"/>
    <col min="5643" max="5643" width="6.53515625" style="352" customWidth="1"/>
    <col min="5644" max="5644" width="6.15234375" style="352" bestFit="1" customWidth="1"/>
    <col min="5645" max="5645" width="6.23046875" style="352" customWidth="1"/>
    <col min="5646" max="5646" width="8.69140625" style="352" customWidth="1"/>
    <col min="5647" max="5647" width="8.53515625" style="352" customWidth="1"/>
    <col min="5648" max="5678" width="8.69140625" style="352" customWidth="1"/>
    <col min="5679" max="5888" width="11.3828125" style="352"/>
    <col min="5889" max="5889" width="11.15234375" style="352" customWidth="1"/>
    <col min="5890" max="5892" width="6.15234375" style="352" bestFit="1" customWidth="1"/>
    <col min="5893" max="5893" width="6.84375" style="352" customWidth="1"/>
    <col min="5894" max="5896" width="6.15234375" style="352" bestFit="1" customWidth="1"/>
    <col min="5897" max="5897" width="5.69140625" style="352" customWidth="1"/>
    <col min="5898" max="5898" width="6.15234375" style="352" customWidth="1"/>
    <col min="5899" max="5899" width="6.53515625" style="352" customWidth="1"/>
    <col min="5900" max="5900" width="6.15234375" style="352" bestFit="1" customWidth="1"/>
    <col min="5901" max="5901" width="6.23046875" style="352" customWidth="1"/>
    <col min="5902" max="5902" width="8.69140625" style="352" customWidth="1"/>
    <col min="5903" max="5903" width="8.53515625" style="352" customWidth="1"/>
    <col min="5904" max="5934" width="8.69140625" style="352" customWidth="1"/>
    <col min="5935" max="6144" width="11.3828125" style="352"/>
    <col min="6145" max="6145" width="11.15234375" style="352" customWidth="1"/>
    <col min="6146" max="6148" width="6.15234375" style="352" bestFit="1" customWidth="1"/>
    <col min="6149" max="6149" width="6.84375" style="352" customWidth="1"/>
    <col min="6150" max="6152" width="6.15234375" style="352" bestFit="1" customWidth="1"/>
    <col min="6153" max="6153" width="5.69140625" style="352" customWidth="1"/>
    <col min="6154" max="6154" width="6.15234375" style="352" customWidth="1"/>
    <col min="6155" max="6155" width="6.53515625" style="352" customWidth="1"/>
    <col min="6156" max="6156" width="6.15234375" style="352" bestFit="1" customWidth="1"/>
    <col min="6157" max="6157" width="6.23046875" style="352" customWidth="1"/>
    <col min="6158" max="6158" width="8.69140625" style="352" customWidth="1"/>
    <col min="6159" max="6159" width="8.53515625" style="352" customWidth="1"/>
    <col min="6160" max="6190" width="8.69140625" style="352" customWidth="1"/>
    <col min="6191" max="6400" width="11.3828125" style="352"/>
    <col min="6401" max="6401" width="11.15234375" style="352" customWidth="1"/>
    <col min="6402" max="6404" width="6.15234375" style="352" bestFit="1" customWidth="1"/>
    <col min="6405" max="6405" width="6.84375" style="352" customWidth="1"/>
    <col min="6406" max="6408" width="6.15234375" style="352" bestFit="1" customWidth="1"/>
    <col min="6409" max="6409" width="5.69140625" style="352" customWidth="1"/>
    <col min="6410" max="6410" width="6.15234375" style="352" customWidth="1"/>
    <col min="6411" max="6411" width="6.53515625" style="352" customWidth="1"/>
    <col min="6412" max="6412" width="6.15234375" style="352" bestFit="1" customWidth="1"/>
    <col min="6413" max="6413" width="6.23046875" style="352" customWidth="1"/>
    <col min="6414" max="6414" width="8.69140625" style="352" customWidth="1"/>
    <col min="6415" max="6415" width="8.53515625" style="352" customWidth="1"/>
    <col min="6416" max="6446" width="8.69140625" style="352" customWidth="1"/>
    <col min="6447" max="6656" width="11.3828125" style="352"/>
    <col min="6657" max="6657" width="11.15234375" style="352" customWidth="1"/>
    <col min="6658" max="6660" width="6.15234375" style="352" bestFit="1" customWidth="1"/>
    <col min="6661" max="6661" width="6.84375" style="352" customWidth="1"/>
    <col min="6662" max="6664" width="6.15234375" style="352" bestFit="1" customWidth="1"/>
    <col min="6665" max="6665" width="5.69140625" style="352" customWidth="1"/>
    <col min="6666" max="6666" width="6.15234375" style="352" customWidth="1"/>
    <col min="6667" max="6667" width="6.53515625" style="352" customWidth="1"/>
    <col min="6668" max="6668" width="6.15234375" style="352" bestFit="1" customWidth="1"/>
    <col min="6669" max="6669" width="6.23046875" style="352" customWidth="1"/>
    <col min="6670" max="6670" width="8.69140625" style="352" customWidth="1"/>
    <col min="6671" max="6671" width="8.53515625" style="352" customWidth="1"/>
    <col min="6672" max="6702" width="8.69140625" style="352" customWidth="1"/>
    <col min="6703" max="6912" width="11.3828125" style="352"/>
    <col min="6913" max="6913" width="11.15234375" style="352" customWidth="1"/>
    <col min="6914" max="6916" width="6.15234375" style="352" bestFit="1" customWidth="1"/>
    <col min="6917" max="6917" width="6.84375" style="352" customWidth="1"/>
    <col min="6918" max="6920" width="6.15234375" style="352" bestFit="1" customWidth="1"/>
    <col min="6921" max="6921" width="5.69140625" style="352" customWidth="1"/>
    <col min="6922" max="6922" width="6.15234375" style="352" customWidth="1"/>
    <col min="6923" max="6923" width="6.53515625" style="352" customWidth="1"/>
    <col min="6924" max="6924" width="6.15234375" style="352" bestFit="1" customWidth="1"/>
    <col min="6925" max="6925" width="6.23046875" style="352" customWidth="1"/>
    <col min="6926" max="6926" width="8.69140625" style="352" customWidth="1"/>
    <col min="6927" max="6927" width="8.53515625" style="352" customWidth="1"/>
    <col min="6928" max="6958" width="8.69140625" style="352" customWidth="1"/>
    <col min="6959" max="7168" width="11.3828125" style="352"/>
    <col min="7169" max="7169" width="11.15234375" style="352" customWidth="1"/>
    <col min="7170" max="7172" width="6.15234375" style="352" bestFit="1" customWidth="1"/>
    <col min="7173" max="7173" width="6.84375" style="352" customWidth="1"/>
    <col min="7174" max="7176" width="6.15234375" style="352" bestFit="1" customWidth="1"/>
    <col min="7177" max="7177" width="5.69140625" style="352" customWidth="1"/>
    <col min="7178" max="7178" width="6.15234375" style="352" customWidth="1"/>
    <col min="7179" max="7179" width="6.53515625" style="352" customWidth="1"/>
    <col min="7180" max="7180" width="6.15234375" style="352" bestFit="1" customWidth="1"/>
    <col min="7181" max="7181" width="6.23046875" style="352" customWidth="1"/>
    <col min="7182" max="7182" width="8.69140625" style="352" customWidth="1"/>
    <col min="7183" max="7183" width="8.53515625" style="352" customWidth="1"/>
    <col min="7184" max="7214" width="8.69140625" style="352" customWidth="1"/>
    <col min="7215" max="7424" width="11.3828125" style="352"/>
    <col min="7425" max="7425" width="11.15234375" style="352" customWidth="1"/>
    <col min="7426" max="7428" width="6.15234375" style="352" bestFit="1" customWidth="1"/>
    <col min="7429" max="7429" width="6.84375" style="352" customWidth="1"/>
    <col min="7430" max="7432" width="6.15234375" style="352" bestFit="1" customWidth="1"/>
    <col min="7433" max="7433" width="5.69140625" style="352" customWidth="1"/>
    <col min="7434" max="7434" width="6.15234375" style="352" customWidth="1"/>
    <col min="7435" max="7435" width="6.53515625" style="352" customWidth="1"/>
    <col min="7436" max="7436" width="6.15234375" style="352" bestFit="1" customWidth="1"/>
    <col min="7437" max="7437" width="6.23046875" style="352" customWidth="1"/>
    <col min="7438" max="7438" width="8.69140625" style="352" customWidth="1"/>
    <col min="7439" max="7439" width="8.53515625" style="352" customWidth="1"/>
    <col min="7440" max="7470" width="8.69140625" style="352" customWidth="1"/>
    <col min="7471" max="7680" width="11.3828125" style="352"/>
    <col min="7681" max="7681" width="11.15234375" style="352" customWidth="1"/>
    <col min="7682" max="7684" width="6.15234375" style="352" bestFit="1" customWidth="1"/>
    <col min="7685" max="7685" width="6.84375" style="352" customWidth="1"/>
    <col min="7686" max="7688" width="6.15234375" style="352" bestFit="1" customWidth="1"/>
    <col min="7689" max="7689" width="5.69140625" style="352" customWidth="1"/>
    <col min="7690" max="7690" width="6.15234375" style="352" customWidth="1"/>
    <col min="7691" max="7691" width="6.53515625" style="352" customWidth="1"/>
    <col min="7692" max="7692" width="6.15234375" style="352" bestFit="1" customWidth="1"/>
    <col min="7693" max="7693" width="6.23046875" style="352" customWidth="1"/>
    <col min="7694" max="7694" width="8.69140625" style="352" customWidth="1"/>
    <col min="7695" max="7695" width="8.53515625" style="352" customWidth="1"/>
    <col min="7696" max="7726" width="8.69140625" style="352" customWidth="1"/>
    <col min="7727" max="7936" width="11.3828125" style="352"/>
    <col min="7937" max="7937" width="11.15234375" style="352" customWidth="1"/>
    <col min="7938" max="7940" width="6.15234375" style="352" bestFit="1" customWidth="1"/>
    <col min="7941" max="7941" width="6.84375" style="352" customWidth="1"/>
    <col min="7942" max="7944" width="6.15234375" style="352" bestFit="1" customWidth="1"/>
    <col min="7945" max="7945" width="5.69140625" style="352" customWidth="1"/>
    <col min="7946" max="7946" width="6.15234375" style="352" customWidth="1"/>
    <col min="7947" max="7947" width="6.53515625" style="352" customWidth="1"/>
    <col min="7948" max="7948" width="6.15234375" style="352" bestFit="1" customWidth="1"/>
    <col min="7949" max="7949" width="6.23046875" style="352" customWidth="1"/>
    <col min="7950" max="7950" width="8.69140625" style="352" customWidth="1"/>
    <col min="7951" max="7951" width="8.53515625" style="352" customWidth="1"/>
    <col min="7952" max="7982" width="8.69140625" style="352" customWidth="1"/>
    <col min="7983" max="8192" width="11.3828125" style="352"/>
    <col min="8193" max="8193" width="11.15234375" style="352" customWidth="1"/>
    <col min="8194" max="8196" width="6.15234375" style="352" bestFit="1" customWidth="1"/>
    <col min="8197" max="8197" width="6.84375" style="352" customWidth="1"/>
    <col min="8198" max="8200" width="6.15234375" style="352" bestFit="1" customWidth="1"/>
    <col min="8201" max="8201" width="5.69140625" style="352" customWidth="1"/>
    <col min="8202" max="8202" width="6.15234375" style="352" customWidth="1"/>
    <col min="8203" max="8203" width="6.53515625" style="352" customWidth="1"/>
    <col min="8204" max="8204" width="6.15234375" style="352" bestFit="1" customWidth="1"/>
    <col min="8205" max="8205" width="6.23046875" style="352" customWidth="1"/>
    <col min="8206" max="8206" width="8.69140625" style="352" customWidth="1"/>
    <col min="8207" max="8207" width="8.53515625" style="352" customWidth="1"/>
    <col min="8208" max="8238" width="8.69140625" style="352" customWidth="1"/>
    <col min="8239" max="8448" width="11.3828125" style="352"/>
    <col min="8449" max="8449" width="11.15234375" style="352" customWidth="1"/>
    <col min="8450" max="8452" width="6.15234375" style="352" bestFit="1" customWidth="1"/>
    <col min="8453" max="8453" width="6.84375" style="352" customWidth="1"/>
    <col min="8454" max="8456" width="6.15234375" style="352" bestFit="1" customWidth="1"/>
    <col min="8457" max="8457" width="5.69140625" style="352" customWidth="1"/>
    <col min="8458" max="8458" width="6.15234375" style="352" customWidth="1"/>
    <col min="8459" max="8459" width="6.53515625" style="352" customWidth="1"/>
    <col min="8460" max="8460" width="6.15234375" style="352" bestFit="1" customWidth="1"/>
    <col min="8461" max="8461" width="6.23046875" style="352" customWidth="1"/>
    <col min="8462" max="8462" width="8.69140625" style="352" customWidth="1"/>
    <col min="8463" max="8463" width="8.53515625" style="352" customWidth="1"/>
    <col min="8464" max="8494" width="8.69140625" style="352" customWidth="1"/>
    <col min="8495" max="8704" width="11.3828125" style="352"/>
    <col min="8705" max="8705" width="11.15234375" style="352" customWidth="1"/>
    <col min="8706" max="8708" width="6.15234375" style="352" bestFit="1" customWidth="1"/>
    <col min="8709" max="8709" width="6.84375" style="352" customWidth="1"/>
    <col min="8710" max="8712" width="6.15234375" style="352" bestFit="1" customWidth="1"/>
    <col min="8713" max="8713" width="5.69140625" style="352" customWidth="1"/>
    <col min="8714" max="8714" width="6.15234375" style="352" customWidth="1"/>
    <col min="8715" max="8715" width="6.53515625" style="352" customWidth="1"/>
    <col min="8716" max="8716" width="6.15234375" style="352" bestFit="1" customWidth="1"/>
    <col min="8717" max="8717" width="6.23046875" style="352" customWidth="1"/>
    <col min="8718" max="8718" width="8.69140625" style="352" customWidth="1"/>
    <col min="8719" max="8719" width="8.53515625" style="352" customWidth="1"/>
    <col min="8720" max="8750" width="8.69140625" style="352" customWidth="1"/>
    <col min="8751" max="8960" width="11.3828125" style="352"/>
    <col min="8961" max="8961" width="11.15234375" style="352" customWidth="1"/>
    <col min="8962" max="8964" width="6.15234375" style="352" bestFit="1" customWidth="1"/>
    <col min="8965" max="8965" width="6.84375" style="352" customWidth="1"/>
    <col min="8966" max="8968" width="6.15234375" style="352" bestFit="1" customWidth="1"/>
    <col min="8969" max="8969" width="5.69140625" style="352" customWidth="1"/>
    <col min="8970" max="8970" width="6.15234375" style="352" customWidth="1"/>
    <col min="8971" max="8971" width="6.53515625" style="352" customWidth="1"/>
    <col min="8972" max="8972" width="6.15234375" style="352" bestFit="1" customWidth="1"/>
    <col min="8973" max="8973" width="6.23046875" style="352" customWidth="1"/>
    <col min="8974" max="8974" width="8.69140625" style="352" customWidth="1"/>
    <col min="8975" max="8975" width="8.53515625" style="352" customWidth="1"/>
    <col min="8976" max="9006" width="8.69140625" style="352" customWidth="1"/>
    <col min="9007" max="9216" width="11.3828125" style="352"/>
    <col min="9217" max="9217" width="11.15234375" style="352" customWidth="1"/>
    <col min="9218" max="9220" width="6.15234375" style="352" bestFit="1" customWidth="1"/>
    <col min="9221" max="9221" width="6.84375" style="352" customWidth="1"/>
    <col min="9222" max="9224" width="6.15234375" style="352" bestFit="1" customWidth="1"/>
    <col min="9225" max="9225" width="5.69140625" style="352" customWidth="1"/>
    <col min="9226" max="9226" width="6.15234375" style="352" customWidth="1"/>
    <col min="9227" max="9227" width="6.53515625" style="352" customWidth="1"/>
    <col min="9228" max="9228" width="6.15234375" style="352" bestFit="1" customWidth="1"/>
    <col min="9229" max="9229" width="6.23046875" style="352" customWidth="1"/>
    <col min="9230" max="9230" width="8.69140625" style="352" customWidth="1"/>
    <col min="9231" max="9231" width="8.53515625" style="352" customWidth="1"/>
    <col min="9232" max="9262" width="8.69140625" style="352" customWidth="1"/>
    <col min="9263" max="9472" width="11.3828125" style="352"/>
    <col min="9473" max="9473" width="11.15234375" style="352" customWidth="1"/>
    <col min="9474" max="9476" width="6.15234375" style="352" bestFit="1" customWidth="1"/>
    <col min="9477" max="9477" width="6.84375" style="352" customWidth="1"/>
    <col min="9478" max="9480" width="6.15234375" style="352" bestFit="1" customWidth="1"/>
    <col min="9481" max="9481" width="5.69140625" style="352" customWidth="1"/>
    <col min="9482" max="9482" width="6.15234375" style="352" customWidth="1"/>
    <col min="9483" max="9483" width="6.53515625" style="352" customWidth="1"/>
    <col min="9484" max="9484" width="6.15234375" style="352" bestFit="1" customWidth="1"/>
    <col min="9485" max="9485" width="6.23046875" style="352" customWidth="1"/>
    <col min="9486" max="9486" width="8.69140625" style="352" customWidth="1"/>
    <col min="9487" max="9487" width="8.53515625" style="352" customWidth="1"/>
    <col min="9488" max="9518" width="8.69140625" style="352" customWidth="1"/>
    <col min="9519" max="9728" width="11.3828125" style="352"/>
    <col min="9729" max="9729" width="11.15234375" style="352" customWidth="1"/>
    <col min="9730" max="9732" width="6.15234375" style="352" bestFit="1" customWidth="1"/>
    <col min="9733" max="9733" width="6.84375" style="352" customWidth="1"/>
    <col min="9734" max="9736" width="6.15234375" style="352" bestFit="1" customWidth="1"/>
    <col min="9737" max="9737" width="5.69140625" style="352" customWidth="1"/>
    <col min="9738" max="9738" width="6.15234375" style="352" customWidth="1"/>
    <col min="9739" max="9739" width="6.53515625" style="352" customWidth="1"/>
    <col min="9740" max="9740" width="6.15234375" style="352" bestFit="1" customWidth="1"/>
    <col min="9741" max="9741" width="6.23046875" style="352" customWidth="1"/>
    <col min="9742" max="9742" width="8.69140625" style="352" customWidth="1"/>
    <col min="9743" max="9743" width="8.53515625" style="352" customWidth="1"/>
    <col min="9744" max="9774" width="8.69140625" style="352" customWidth="1"/>
    <col min="9775" max="9984" width="11.3828125" style="352"/>
    <col min="9985" max="9985" width="11.15234375" style="352" customWidth="1"/>
    <col min="9986" max="9988" width="6.15234375" style="352" bestFit="1" customWidth="1"/>
    <col min="9989" max="9989" width="6.84375" style="352" customWidth="1"/>
    <col min="9990" max="9992" width="6.15234375" style="352" bestFit="1" customWidth="1"/>
    <col min="9993" max="9993" width="5.69140625" style="352" customWidth="1"/>
    <col min="9994" max="9994" width="6.15234375" style="352" customWidth="1"/>
    <col min="9995" max="9995" width="6.53515625" style="352" customWidth="1"/>
    <col min="9996" max="9996" width="6.15234375" style="352" bestFit="1" customWidth="1"/>
    <col min="9997" max="9997" width="6.23046875" style="352" customWidth="1"/>
    <col min="9998" max="9998" width="8.69140625" style="352" customWidth="1"/>
    <col min="9999" max="9999" width="8.53515625" style="352" customWidth="1"/>
    <col min="10000" max="10030" width="8.69140625" style="352" customWidth="1"/>
    <col min="10031" max="10240" width="11.3828125" style="352"/>
    <col min="10241" max="10241" width="11.15234375" style="352" customWidth="1"/>
    <col min="10242" max="10244" width="6.15234375" style="352" bestFit="1" customWidth="1"/>
    <col min="10245" max="10245" width="6.84375" style="352" customWidth="1"/>
    <col min="10246" max="10248" width="6.15234375" style="352" bestFit="1" customWidth="1"/>
    <col min="10249" max="10249" width="5.69140625" style="352" customWidth="1"/>
    <col min="10250" max="10250" width="6.15234375" style="352" customWidth="1"/>
    <col min="10251" max="10251" width="6.53515625" style="352" customWidth="1"/>
    <col min="10252" max="10252" width="6.15234375" style="352" bestFit="1" customWidth="1"/>
    <col min="10253" max="10253" width="6.23046875" style="352" customWidth="1"/>
    <col min="10254" max="10254" width="8.69140625" style="352" customWidth="1"/>
    <col min="10255" max="10255" width="8.53515625" style="352" customWidth="1"/>
    <col min="10256" max="10286" width="8.69140625" style="352" customWidth="1"/>
    <col min="10287" max="10496" width="11.3828125" style="352"/>
    <col min="10497" max="10497" width="11.15234375" style="352" customWidth="1"/>
    <col min="10498" max="10500" width="6.15234375" style="352" bestFit="1" customWidth="1"/>
    <col min="10501" max="10501" width="6.84375" style="352" customWidth="1"/>
    <col min="10502" max="10504" width="6.15234375" style="352" bestFit="1" customWidth="1"/>
    <col min="10505" max="10505" width="5.69140625" style="352" customWidth="1"/>
    <col min="10506" max="10506" width="6.15234375" style="352" customWidth="1"/>
    <col min="10507" max="10507" width="6.53515625" style="352" customWidth="1"/>
    <col min="10508" max="10508" width="6.15234375" style="352" bestFit="1" customWidth="1"/>
    <col min="10509" max="10509" width="6.23046875" style="352" customWidth="1"/>
    <col min="10510" max="10510" width="8.69140625" style="352" customWidth="1"/>
    <col min="10511" max="10511" width="8.53515625" style="352" customWidth="1"/>
    <col min="10512" max="10542" width="8.69140625" style="352" customWidth="1"/>
    <col min="10543" max="10752" width="11.3828125" style="352"/>
    <col min="10753" max="10753" width="11.15234375" style="352" customWidth="1"/>
    <col min="10754" max="10756" width="6.15234375" style="352" bestFit="1" customWidth="1"/>
    <col min="10757" max="10757" width="6.84375" style="352" customWidth="1"/>
    <col min="10758" max="10760" width="6.15234375" style="352" bestFit="1" customWidth="1"/>
    <col min="10761" max="10761" width="5.69140625" style="352" customWidth="1"/>
    <col min="10762" max="10762" width="6.15234375" style="352" customWidth="1"/>
    <col min="10763" max="10763" width="6.53515625" style="352" customWidth="1"/>
    <col min="10764" max="10764" width="6.15234375" style="352" bestFit="1" customWidth="1"/>
    <col min="10765" max="10765" width="6.23046875" style="352" customWidth="1"/>
    <col min="10766" max="10766" width="8.69140625" style="352" customWidth="1"/>
    <col min="10767" max="10767" width="8.53515625" style="352" customWidth="1"/>
    <col min="10768" max="10798" width="8.69140625" style="352" customWidth="1"/>
    <col min="10799" max="11008" width="11.3828125" style="352"/>
    <col min="11009" max="11009" width="11.15234375" style="352" customWidth="1"/>
    <col min="11010" max="11012" width="6.15234375" style="352" bestFit="1" customWidth="1"/>
    <col min="11013" max="11013" width="6.84375" style="352" customWidth="1"/>
    <col min="11014" max="11016" width="6.15234375" style="352" bestFit="1" customWidth="1"/>
    <col min="11017" max="11017" width="5.69140625" style="352" customWidth="1"/>
    <col min="11018" max="11018" width="6.15234375" style="352" customWidth="1"/>
    <col min="11019" max="11019" width="6.53515625" style="352" customWidth="1"/>
    <col min="11020" max="11020" width="6.15234375" style="352" bestFit="1" customWidth="1"/>
    <col min="11021" max="11021" width="6.23046875" style="352" customWidth="1"/>
    <col min="11022" max="11022" width="8.69140625" style="352" customWidth="1"/>
    <col min="11023" max="11023" width="8.53515625" style="352" customWidth="1"/>
    <col min="11024" max="11054" width="8.69140625" style="352" customWidth="1"/>
    <col min="11055" max="11264" width="11.3828125" style="352"/>
    <col min="11265" max="11265" width="11.15234375" style="352" customWidth="1"/>
    <col min="11266" max="11268" width="6.15234375" style="352" bestFit="1" customWidth="1"/>
    <col min="11269" max="11269" width="6.84375" style="352" customWidth="1"/>
    <col min="11270" max="11272" width="6.15234375" style="352" bestFit="1" customWidth="1"/>
    <col min="11273" max="11273" width="5.69140625" style="352" customWidth="1"/>
    <col min="11274" max="11274" width="6.15234375" style="352" customWidth="1"/>
    <col min="11275" max="11275" width="6.53515625" style="352" customWidth="1"/>
    <col min="11276" max="11276" width="6.15234375" style="352" bestFit="1" customWidth="1"/>
    <col min="11277" max="11277" width="6.23046875" style="352" customWidth="1"/>
    <col min="11278" max="11278" width="8.69140625" style="352" customWidth="1"/>
    <col min="11279" max="11279" width="8.53515625" style="352" customWidth="1"/>
    <col min="11280" max="11310" width="8.69140625" style="352" customWidth="1"/>
    <col min="11311" max="11520" width="11.3828125" style="352"/>
    <col min="11521" max="11521" width="11.15234375" style="352" customWidth="1"/>
    <col min="11522" max="11524" width="6.15234375" style="352" bestFit="1" customWidth="1"/>
    <col min="11525" max="11525" width="6.84375" style="352" customWidth="1"/>
    <col min="11526" max="11528" width="6.15234375" style="352" bestFit="1" customWidth="1"/>
    <col min="11529" max="11529" width="5.69140625" style="352" customWidth="1"/>
    <col min="11530" max="11530" width="6.15234375" style="352" customWidth="1"/>
    <col min="11531" max="11531" width="6.53515625" style="352" customWidth="1"/>
    <col min="11532" max="11532" width="6.15234375" style="352" bestFit="1" customWidth="1"/>
    <col min="11533" max="11533" width="6.23046875" style="352" customWidth="1"/>
    <col min="11534" max="11534" width="8.69140625" style="352" customWidth="1"/>
    <col min="11535" max="11535" width="8.53515625" style="352" customWidth="1"/>
    <col min="11536" max="11566" width="8.69140625" style="352" customWidth="1"/>
    <col min="11567" max="11776" width="11.3828125" style="352"/>
    <col min="11777" max="11777" width="11.15234375" style="352" customWidth="1"/>
    <col min="11778" max="11780" width="6.15234375" style="352" bestFit="1" customWidth="1"/>
    <col min="11781" max="11781" width="6.84375" style="352" customWidth="1"/>
    <col min="11782" max="11784" width="6.15234375" style="352" bestFit="1" customWidth="1"/>
    <col min="11785" max="11785" width="5.69140625" style="352" customWidth="1"/>
    <col min="11786" max="11786" width="6.15234375" style="352" customWidth="1"/>
    <col min="11787" max="11787" width="6.53515625" style="352" customWidth="1"/>
    <col min="11788" max="11788" width="6.15234375" style="352" bestFit="1" customWidth="1"/>
    <col min="11789" max="11789" width="6.23046875" style="352" customWidth="1"/>
    <col min="11790" max="11790" width="8.69140625" style="352" customWidth="1"/>
    <col min="11791" max="11791" width="8.53515625" style="352" customWidth="1"/>
    <col min="11792" max="11822" width="8.69140625" style="352" customWidth="1"/>
    <col min="11823" max="12032" width="11.3828125" style="352"/>
    <col min="12033" max="12033" width="11.15234375" style="352" customWidth="1"/>
    <col min="12034" max="12036" width="6.15234375" style="352" bestFit="1" customWidth="1"/>
    <col min="12037" max="12037" width="6.84375" style="352" customWidth="1"/>
    <col min="12038" max="12040" width="6.15234375" style="352" bestFit="1" customWidth="1"/>
    <col min="12041" max="12041" width="5.69140625" style="352" customWidth="1"/>
    <col min="12042" max="12042" width="6.15234375" style="352" customWidth="1"/>
    <col min="12043" max="12043" width="6.53515625" style="352" customWidth="1"/>
    <col min="12044" max="12044" width="6.15234375" style="352" bestFit="1" customWidth="1"/>
    <col min="12045" max="12045" width="6.23046875" style="352" customWidth="1"/>
    <col min="12046" max="12046" width="8.69140625" style="352" customWidth="1"/>
    <col min="12047" max="12047" width="8.53515625" style="352" customWidth="1"/>
    <col min="12048" max="12078" width="8.69140625" style="352" customWidth="1"/>
    <col min="12079" max="12288" width="11.3828125" style="352"/>
    <col min="12289" max="12289" width="11.15234375" style="352" customWidth="1"/>
    <col min="12290" max="12292" width="6.15234375" style="352" bestFit="1" customWidth="1"/>
    <col min="12293" max="12293" width="6.84375" style="352" customWidth="1"/>
    <col min="12294" max="12296" width="6.15234375" style="352" bestFit="1" customWidth="1"/>
    <col min="12297" max="12297" width="5.69140625" style="352" customWidth="1"/>
    <col min="12298" max="12298" width="6.15234375" style="352" customWidth="1"/>
    <col min="12299" max="12299" width="6.53515625" style="352" customWidth="1"/>
    <col min="12300" max="12300" width="6.15234375" style="352" bestFit="1" customWidth="1"/>
    <col min="12301" max="12301" width="6.23046875" style="352" customWidth="1"/>
    <col min="12302" max="12302" width="8.69140625" style="352" customWidth="1"/>
    <col min="12303" max="12303" width="8.53515625" style="352" customWidth="1"/>
    <col min="12304" max="12334" width="8.69140625" style="352" customWidth="1"/>
    <col min="12335" max="12544" width="11.3828125" style="352"/>
    <col min="12545" max="12545" width="11.15234375" style="352" customWidth="1"/>
    <col min="12546" max="12548" width="6.15234375" style="352" bestFit="1" customWidth="1"/>
    <col min="12549" max="12549" width="6.84375" style="352" customWidth="1"/>
    <col min="12550" max="12552" width="6.15234375" style="352" bestFit="1" customWidth="1"/>
    <col min="12553" max="12553" width="5.69140625" style="352" customWidth="1"/>
    <col min="12554" max="12554" width="6.15234375" style="352" customWidth="1"/>
    <col min="12555" max="12555" width="6.53515625" style="352" customWidth="1"/>
    <col min="12556" max="12556" width="6.15234375" style="352" bestFit="1" customWidth="1"/>
    <col min="12557" max="12557" width="6.23046875" style="352" customWidth="1"/>
    <col min="12558" max="12558" width="8.69140625" style="352" customWidth="1"/>
    <col min="12559" max="12559" width="8.53515625" style="352" customWidth="1"/>
    <col min="12560" max="12590" width="8.69140625" style="352" customWidth="1"/>
    <col min="12591" max="12800" width="11.3828125" style="352"/>
    <col min="12801" max="12801" width="11.15234375" style="352" customWidth="1"/>
    <col min="12802" max="12804" width="6.15234375" style="352" bestFit="1" customWidth="1"/>
    <col min="12805" max="12805" width="6.84375" style="352" customWidth="1"/>
    <col min="12806" max="12808" width="6.15234375" style="352" bestFit="1" customWidth="1"/>
    <col min="12809" max="12809" width="5.69140625" style="352" customWidth="1"/>
    <col min="12810" max="12810" width="6.15234375" style="352" customWidth="1"/>
    <col min="12811" max="12811" width="6.53515625" style="352" customWidth="1"/>
    <col min="12812" max="12812" width="6.15234375" style="352" bestFit="1" customWidth="1"/>
    <col min="12813" max="12813" width="6.23046875" style="352" customWidth="1"/>
    <col min="12814" max="12814" width="8.69140625" style="352" customWidth="1"/>
    <col min="12815" max="12815" width="8.53515625" style="352" customWidth="1"/>
    <col min="12816" max="12846" width="8.69140625" style="352" customWidth="1"/>
    <col min="12847" max="13056" width="11.3828125" style="352"/>
    <col min="13057" max="13057" width="11.15234375" style="352" customWidth="1"/>
    <col min="13058" max="13060" width="6.15234375" style="352" bestFit="1" customWidth="1"/>
    <col min="13061" max="13061" width="6.84375" style="352" customWidth="1"/>
    <col min="13062" max="13064" width="6.15234375" style="352" bestFit="1" customWidth="1"/>
    <col min="13065" max="13065" width="5.69140625" style="352" customWidth="1"/>
    <col min="13066" max="13066" width="6.15234375" style="352" customWidth="1"/>
    <col min="13067" max="13067" width="6.53515625" style="352" customWidth="1"/>
    <col min="13068" max="13068" width="6.15234375" style="352" bestFit="1" customWidth="1"/>
    <col min="13069" max="13069" width="6.23046875" style="352" customWidth="1"/>
    <col min="13070" max="13070" width="8.69140625" style="352" customWidth="1"/>
    <col min="13071" max="13071" width="8.53515625" style="352" customWidth="1"/>
    <col min="13072" max="13102" width="8.69140625" style="352" customWidth="1"/>
    <col min="13103" max="13312" width="11.3828125" style="352"/>
    <col min="13313" max="13313" width="11.15234375" style="352" customWidth="1"/>
    <col min="13314" max="13316" width="6.15234375" style="352" bestFit="1" customWidth="1"/>
    <col min="13317" max="13317" width="6.84375" style="352" customWidth="1"/>
    <col min="13318" max="13320" width="6.15234375" style="352" bestFit="1" customWidth="1"/>
    <col min="13321" max="13321" width="5.69140625" style="352" customWidth="1"/>
    <col min="13322" max="13322" width="6.15234375" style="352" customWidth="1"/>
    <col min="13323" max="13323" width="6.53515625" style="352" customWidth="1"/>
    <col min="13324" max="13324" width="6.15234375" style="352" bestFit="1" customWidth="1"/>
    <col min="13325" max="13325" width="6.23046875" style="352" customWidth="1"/>
    <col min="13326" max="13326" width="8.69140625" style="352" customWidth="1"/>
    <col min="13327" max="13327" width="8.53515625" style="352" customWidth="1"/>
    <col min="13328" max="13358" width="8.69140625" style="352" customWidth="1"/>
    <col min="13359" max="13568" width="11.3828125" style="352"/>
    <col min="13569" max="13569" width="11.15234375" style="352" customWidth="1"/>
    <col min="13570" max="13572" width="6.15234375" style="352" bestFit="1" customWidth="1"/>
    <col min="13573" max="13573" width="6.84375" style="352" customWidth="1"/>
    <col min="13574" max="13576" width="6.15234375" style="352" bestFit="1" customWidth="1"/>
    <col min="13577" max="13577" width="5.69140625" style="352" customWidth="1"/>
    <col min="13578" max="13578" width="6.15234375" style="352" customWidth="1"/>
    <col min="13579" max="13579" width="6.53515625" style="352" customWidth="1"/>
    <col min="13580" max="13580" width="6.15234375" style="352" bestFit="1" customWidth="1"/>
    <col min="13581" max="13581" width="6.23046875" style="352" customWidth="1"/>
    <col min="13582" max="13582" width="8.69140625" style="352" customWidth="1"/>
    <col min="13583" max="13583" width="8.53515625" style="352" customWidth="1"/>
    <col min="13584" max="13614" width="8.69140625" style="352" customWidth="1"/>
    <col min="13615" max="13824" width="11.3828125" style="352"/>
    <col min="13825" max="13825" width="11.15234375" style="352" customWidth="1"/>
    <col min="13826" max="13828" width="6.15234375" style="352" bestFit="1" customWidth="1"/>
    <col min="13829" max="13829" width="6.84375" style="352" customWidth="1"/>
    <col min="13830" max="13832" width="6.15234375" style="352" bestFit="1" customWidth="1"/>
    <col min="13833" max="13833" width="5.69140625" style="352" customWidth="1"/>
    <col min="13834" max="13834" width="6.15234375" style="352" customWidth="1"/>
    <col min="13835" max="13835" width="6.53515625" style="352" customWidth="1"/>
    <col min="13836" max="13836" width="6.15234375" style="352" bestFit="1" customWidth="1"/>
    <col min="13837" max="13837" width="6.23046875" style="352" customWidth="1"/>
    <col min="13838" max="13838" width="8.69140625" style="352" customWidth="1"/>
    <col min="13839" max="13839" width="8.53515625" style="352" customWidth="1"/>
    <col min="13840" max="13870" width="8.69140625" style="352" customWidth="1"/>
    <col min="13871" max="14080" width="11.3828125" style="352"/>
    <col min="14081" max="14081" width="11.15234375" style="352" customWidth="1"/>
    <col min="14082" max="14084" width="6.15234375" style="352" bestFit="1" customWidth="1"/>
    <col min="14085" max="14085" width="6.84375" style="352" customWidth="1"/>
    <col min="14086" max="14088" width="6.15234375" style="352" bestFit="1" customWidth="1"/>
    <col min="14089" max="14089" width="5.69140625" style="352" customWidth="1"/>
    <col min="14090" max="14090" width="6.15234375" style="352" customWidth="1"/>
    <col min="14091" max="14091" width="6.53515625" style="352" customWidth="1"/>
    <col min="14092" max="14092" width="6.15234375" style="352" bestFit="1" customWidth="1"/>
    <col min="14093" max="14093" width="6.23046875" style="352" customWidth="1"/>
    <col min="14094" max="14094" width="8.69140625" style="352" customWidth="1"/>
    <col min="14095" max="14095" width="8.53515625" style="352" customWidth="1"/>
    <col min="14096" max="14126" width="8.69140625" style="352" customWidth="1"/>
    <col min="14127" max="14336" width="11.3828125" style="352"/>
    <col min="14337" max="14337" width="11.15234375" style="352" customWidth="1"/>
    <col min="14338" max="14340" width="6.15234375" style="352" bestFit="1" customWidth="1"/>
    <col min="14341" max="14341" width="6.84375" style="352" customWidth="1"/>
    <col min="14342" max="14344" width="6.15234375" style="352" bestFit="1" customWidth="1"/>
    <col min="14345" max="14345" width="5.69140625" style="352" customWidth="1"/>
    <col min="14346" max="14346" width="6.15234375" style="352" customWidth="1"/>
    <col min="14347" max="14347" width="6.53515625" style="352" customWidth="1"/>
    <col min="14348" max="14348" width="6.15234375" style="352" bestFit="1" customWidth="1"/>
    <col min="14349" max="14349" width="6.23046875" style="352" customWidth="1"/>
    <col min="14350" max="14350" width="8.69140625" style="352" customWidth="1"/>
    <col min="14351" max="14351" width="8.53515625" style="352" customWidth="1"/>
    <col min="14352" max="14382" width="8.69140625" style="352" customWidth="1"/>
    <col min="14383" max="14592" width="11.3828125" style="352"/>
    <col min="14593" max="14593" width="11.15234375" style="352" customWidth="1"/>
    <col min="14594" max="14596" width="6.15234375" style="352" bestFit="1" customWidth="1"/>
    <col min="14597" max="14597" width="6.84375" style="352" customWidth="1"/>
    <col min="14598" max="14600" width="6.15234375" style="352" bestFit="1" customWidth="1"/>
    <col min="14601" max="14601" width="5.69140625" style="352" customWidth="1"/>
    <col min="14602" max="14602" width="6.15234375" style="352" customWidth="1"/>
    <col min="14603" max="14603" width="6.53515625" style="352" customWidth="1"/>
    <col min="14604" max="14604" width="6.15234375" style="352" bestFit="1" customWidth="1"/>
    <col min="14605" max="14605" width="6.23046875" style="352" customWidth="1"/>
    <col min="14606" max="14606" width="8.69140625" style="352" customWidth="1"/>
    <col min="14607" max="14607" width="8.53515625" style="352" customWidth="1"/>
    <col min="14608" max="14638" width="8.69140625" style="352" customWidth="1"/>
    <col min="14639" max="14848" width="11.3828125" style="352"/>
    <col min="14849" max="14849" width="11.15234375" style="352" customWidth="1"/>
    <col min="14850" max="14852" width="6.15234375" style="352" bestFit="1" customWidth="1"/>
    <col min="14853" max="14853" width="6.84375" style="352" customWidth="1"/>
    <col min="14854" max="14856" width="6.15234375" style="352" bestFit="1" customWidth="1"/>
    <col min="14857" max="14857" width="5.69140625" style="352" customWidth="1"/>
    <col min="14858" max="14858" width="6.15234375" style="352" customWidth="1"/>
    <col min="14859" max="14859" width="6.53515625" style="352" customWidth="1"/>
    <col min="14860" max="14860" width="6.15234375" style="352" bestFit="1" customWidth="1"/>
    <col min="14861" max="14861" width="6.23046875" style="352" customWidth="1"/>
    <col min="14862" max="14862" width="8.69140625" style="352" customWidth="1"/>
    <col min="14863" max="14863" width="8.53515625" style="352" customWidth="1"/>
    <col min="14864" max="14894" width="8.69140625" style="352" customWidth="1"/>
    <col min="14895" max="15104" width="11.3828125" style="352"/>
    <col min="15105" max="15105" width="11.15234375" style="352" customWidth="1"/>
    <col min="15106" max="15108" width="6.15234375" style="352" bestFit="1" customWidth="1"/>
    <col min="15109" max="15109" width="6.84375" style="352" customWidth="1"/>
    <col min="15110" max="15112" width="6.15234375" style="352" bestFit="1" customWidth="1"/>
    <col min="15113" max="15113" width="5.69140625" style="352" customWidth="1"/>
    <col min="15114" max="15114" width="6.15234375" style="352" customWidth="1"/>
    <col min="15115" max="15115" width="6.53515625" style="352" customWidth="1"/>
    <col min="15116" max="15116" width="6.15234375" style="352" bestFit="1" customWidth="1"/>
    <col min="15117" max="15117" width="6.23046875" style="352" customWidth="1"/>
    <col min="15118" max="15118" width="8.69140625" style="352" customWidth="1"/>
    <col min="15119" max="15119" width="8.53515625" style="352" customWidth="1"/>
    <col min="15120" max="15150" width="8.69140625" style="352" customWidth="1"/>
    <col min="15151" max="15360" width="11.3828125" style="352"/>
    <col min="15361" max="15361" width="11.15234375" style="352" customWidth="1"/>
    <col min="15362" max="15364" width="6.15234375" style="352" bestFit="1" customWidth="1"/>
    <col min="15365" max="15365" width="6.84375" style="352" customWidth="1"/>
    <col min="15366" max="15368" width="6.15234375" style="352" bestFit="1" customWidth="1"/>
    <col min="15369" max="15369" width="5.69140625" style="352" customWidth="1"/>
    <col min="15370" max="15370" width="6.15234375" style="352" customWidth="1"/>
    <col min="15371" max="15371" width="6.53515625" style="352" customWidth="1"/>
    <col min="15372" max="15372" width="6.15234375" style="352" bestFit="1" customWidth="1"/>
    <col min="15373" max="15373" width="6.23046875" style="352" customWidth="1"/>
    <col min="15374" max="15374" width="8.69140625" style="352" customWidth="1"/>
    <col min="15375" max="15375" width="8.53515625" style="352" customWidth="1"/>
    <col min="15376" max="15406" width="8.69140625" style="352" customWidth="1"/>
    <col min="15407" max="15616" width="11.3828125" style="352"/>
    <col min="15617" max="15617" width="11.15234375" style="352" customWidth="1"/>
    <col min="15618" max="15620" width="6.15234375" style="352" bestFit="1" customWidth="1"/>
    <col min="15621" max="15621" width="6.84375" style="352" customWidth="1"/>
    <col min="15622" max="15624" width="6.15234375" style="352" bestFit="1" customWidth="1"/>
    <col min="15625" max="15625" width="5.69140625" style="352" customWidth="1"/>
    <col min="15626" max="15626" width="6.15234375" style="352" customWidth="1"/>
    <col min="15627" max="15627" width="6.53515625" style="352" customWidth="1"/>
    <col min="15628" max="15628" width="6.15234375" style="352" bestFit="1" customWidth="1"/>
    <col min="15629" max="15629" width="6.23046875" style="352" customWidth="1"/>
    <col min="15630" max="15630" width="8.69140625" style="352" customWidth="1"/>
    <col min="15631" max="15631" width="8.53515625" style="352" customWidth="1"/>
    <col min="15632" max="15662" width="8.69140625" style="352" customWidth="1"/>
    <col min="15663" max="15872" width="11.3828125" style="352"/>
    <col min="15873" max="15873" width="11.15234375" style="352" customWidth="1"/>
    <col min="15874" max="15876" width="6.15234375" style="352" bestFit="1" customWidth="1"/>
    <col min="15877" max="15877" width="6.84375" style="352" customWidth="1"/>
    <col min="15878" max="15880" width="6.15234375" style="352" bestFit="1" customWidth="1"/>
    <col min="15881" max="15881" width="5.69140625" style="352" customWidth="1"/>
    <col min="15882" max="15882" width="6.15234375" style="352" customWidth="1"/>
    <col min="15883" max="15883" width="6.53515625" style="352" customWidth="1"/>
    <col min="15884" max="15884" width="6.15234375" style="352" bestFit="1" customWidth="1"/>
    <col min="15885" max="15885" width="6.23046875" style="352" customWidth="1"/>
    <col min="15886" max="15886" width="8.69140625" style="352" customWidth="1"/>
    <col min="15887" max="15887" width="8.53515625" style="352" customWidth="1"/>
    <col min="15888" max="15918" width="8.69140625" style="352" customWidth="1"/>
    <col min="15919" max="16128" width="11.3828125" style="352"/>
    <col min="16129" max="16129" width="11.15234375" style="352" customWidth="1"/>
    <col min="16130" max="16132" width="6.15234375" style="352" bestFit="1" customWidth="1"/>
    <col min="16133" max="16133" width="6.84375" style="352" customWidth="1"/>
    <col min="16134" max="16136" width="6.15234375" style="352" bestFit="1" customWidth="1"/>
    <col min="16137" max="16137" width="5.69140625" style="352" customWidth="1"/>
    <col min="16138" max="16138" width="6.15234375" style="352" customWidth="1"/>
    <col min="16139" max="16139" width="6.53515625" style="352" customWidth="1"/>
    <col min="16140" max="16140" width="6.15234375" style="352" bestFit="1" customWidth="1"/>
    <col min="16141" max="16141" width="6.23046875" style="352" customWidth="1"/>
    <col min="16142" max="16142" width="8.69140625" style="352" customWidth="1"/>
    <col min="16143" max="16143" width="8.53515625" style="352" customWidth="1"/>
    <col min="16144" max="16174" width="8.69140625" style="352" customWidth="1"/>
    <col min="16175" max="16384" width="11.3828125" style="352"/>
  </cols>
  <sheetData>
    <row r="1" spans="1:23" ht="18.75" customHeight="1" thickTop="1">
      <c r="A1" s="350"/>
      <c r="B1" s="351"/>
      <c r="C1" s="351"/>
      <c r="D1" s="840" t="s">
        <v>386</v>
      </c>
      <c r="E1" s="841"/>
      <c r="F1" s="841"/>
      <c r="G1" s="841"/>
      <c r="H1" s="841"/>
      <c r="I1" s="841"/>
      <c r="J1" s="841"/>
      <c r="K1" s="841"/>
      <c r="L1" s="841"/>
      <c r="M1" s="842"/>
      <c r="N1" s="846" t="s">
        <v>387</v>
      </c>
      <c r="O1" s="847"/>
      <c r="P1" s="847"/>
      <c r="Q1" s="847"/>
      <c r="R1" s="847"/>
      <c r="S1" s="847"/>
      <c r="T1" s="847"/>
      <c r="U1" s="847"/>
      <c r="V1" s="847"/>
      <c r="W1" s="848"/>
    </row>
    <row r="2" spans="1:23" ht="18.75" customHeight="1" thickBot="1">
      <c r="A2" s="353"/>
      <c r="B2" s="354"/>
      <c r="C2" s="354"/>
      <c r="D2" s="843"/>
      <c r="E2" s="844"/>
      <c r="F2" s="844"/>
      <c r="G2" s="844"/>
      <c r="H2" s="844"/>
      <c r="I2" s="844"/>
      <c r="J2" s="844"/>
      <c r="K2" s="844"/>
      <c r="L2" s="844"/>
      <c r="M2" s="845"/>
      <c r="N2" s="849"/>
      <c r="O2" s="850"/>
      <c r="P2" s="850"/>
      <c r="Q2" s="850"/>
      <c r="R2" s="850"/>
      <c r="S2" s="850"/>
      <c r="T2" s="850"/>
      <c r="U2" s="850"/>
      <c r="V2" s="850"/>
      <c r="W2" s="851"/>
    </row>
    <row r="3" spans="1:23" ht="12.9" thickTop="1"/>
    <row r="4" spans="1:23" ht="15">
      <c r="A4" s="356" t="s">
        <v>388</v>
      </c>
      <c r="B4" s="357"/>
      <c r="C4" s="357"/>
      <c r="D4" s="357"/>
      <c r="E4" s="357"/>
      <c r="F4" s="357"/>
      <c r="G4" s="357"/>
      <c r="H4" s="357"/>
      <c r="I4" s="356" t="s">
        <v>389</v>
      </c>
      <c r="J4" s="357"/>
      <c r="K4" s="357"/>
      <c r="L4" s="357"/>
      <c r="M4" s="357"/>
    </row>
    <row r="5" spans="1:23" ht="15">
      <c r="A5" s="356" t="s">
        <v>390</v>
      </c>
      <c r="B5" s="357"/>
      <c r="C5" s="357"/>
      <c r="D5" s="357"/>
      <c r="E5" s="357"/>
      <c r="F5" s="357"/>
      <c r="G5" s="357"/>
      <c r="H5" s="357"/>
      <c r="I5" s="356" t="s">
        <v>391</v>
      </c>
      <c r="J5" s="357"/>
      <c r="K5" s="357"/>
      <c r="L5" s="357"/>
      <c r="M5" s="357"/>
      <c r="Q5" s="358"/>
    </row>
    <row r="6" spans="1:23" ht="15">
      <c r="A6" s="356" t="s">
        <v>392</v>
      </c>
      <c r="B6" s="357"/>
      <c r="C6" s="357"/>
      <c r="D6" s="357"/>
      <c r="E6" s="357"/>
      <c r="F6" s="357"/>
      <c r="G6" s="357"/>
      <c r="H6" s="357"/>
      <c r="I6" s="852" t="s">
        <v>393</v>
      </c>
      <c r="J6" s="853"/>
      <c r="K6" s="853"/>
      <c r="L6" s="359"/>
      <c r="M6" s="357"/>
    </row>
    <row r="7" spans="1:23" ht="15">
      <c r="A7" s="356" t="s">
        <v>394</v>
      </c>
      <c r="B7" s="357"/>
      <c r="C7" s="357"/>
      <c r="D7" s="359"/>
      <c r="E7" s="357"/>
      <c r="F7" s="357"/>
      <c r="G7" s="357"/>
      <c r="H7" s="357"/>
      <c r="I7" s="356" t="s">
        <v>395</v>
      </c>
      <c r="J7" s="357"/>
      <c r="K7" s="357"/>
      <c r="L7" s="360"/>
      <c r="M7" s="357"/>
    </row>
    <row r="8" spans="1:23" ht="12.9" thickBot="1"/>
    <row r="9" spans="1:23" ht="13.3" thickTop="1" thickBot="1">
      <c r="B9" s="854" t="s">
        <v>396</v>
      </c>
      <c r="C9" s="855"/>
      <c r="D9" s="855"/>
      <c r="E9" s="856"/>
      <c r="F9" s="854" t="s">
        <v>397</v>
      </c>
      <c r="G9" s="855"/>
      <c r="H9" s="855"/>
      <c r="I9" s="856"/>
      <c r="J9" s="854" t="s">
        <v>398</v>
      </c>
      <c r="K9" s="855"/>
      <c r="L9" s="855"/>
      <c r="M9" s="856"/>
    </row>
    <row r="10" spans="1:23" s="355" customFormat="1" ht="24.75" customHeight="1" thickTop="1">
      <c r="A10" s="361" t="s">
        <v>399</v>
      </c>
      <c r="B10" s="362" t="s">
        <v>400</v>
      </c>
      <c r="C10" s="363" t="s">
        <v>401</v>
      </c>
      <c r="D10" s="363" t="s">
        <v>402</v>
      </c>
      <c r="E10" s="364" t="s">
        <v>403</v>
      </c>
      <c r="F10" s="365" t="s">
        <v>400</v>
      </c>
      <c r="G10" s="366" t="s">
        <v>401</v>
      </c>
      <c r="H10" s="366" t="s">
        <v>402</v>
      </c>
      <c r="I10" s="367" t="s">
        <v>403</v>
      </c>
      <c r="J10" s="365" t="s">
        <v>400</v>
      </c>
      <c r="K10" s="366" t="s">
        <v>401</v>
      </c>
      <c r="L10" s="366" t="s">
        <v>402</v>
      </c>
      <c r="M10" s="367" t="s">
        <v>403</v>
      </c>
    </row>
    <row r="11" spans="1:23">
      <c r="A11" s="368">
        <v>1</v>
      </c>
      <c r="B11" s="369"/>
      <c r="C11" s="370"/>
      <c r="D11" s="370"/>
      <c r="E11" s="371" t="str">
        <f t="shared" ref="E11:E20" si="0">IF(B11="","",MAX(B11:D11)-MIN(B11:D11))</f>
        <v/>
      </c>
      <c r="F11" s="369"/>
      <c r="G11" s="370"/>
      <c r="H11" s="370"/>
      <c r="I11" s="371" t="str">
        <f t="shared" ref="I11:I20" si="1">IF(F11="","",MAX(F11:H11)-MIN(F11:H11))</f>
        <v/>
      </c>
      <c r="J11" s="369"/>
      <c r="K11" s="370"/>
      <c r="L11" s="370"/>
      <c r="M11" s="371" t="str">
        <f t="shared" ref="M11:M20" si="2">IF(J11="","",MAX(J11:L11)-MIN(J11:L11))</f>
        <v/>
      </c>
    </row>
    <row r="12" spans="1:23">
      <c r="A12" s="368">
        <v>2</v>
      </c>
      <c r="B12" s="369"/>
      <c r="C12" s="370"/>
      <c r="D12" s="370"/>
      <c r="E12" s="371" t="str">
        <f t="shared" si="0"/>
        <v/>
      </c>
      <c r="F12" s="369"/>
      <c r="G12" s="370"/>
      <c r="H12" s="370"/>
      <c r="I12" s="371" t="str">
        <f t="shared" si="1"/>
        <v/>
      </c>
      <c r="J12" s="369"/>
      <c r="K12" s="370"/>
      <c r="L12" s="370"/>
      <c r="M12" s="371" t="str">
        <f t="shared" si="2"/>
        <v/>
      </c>
    </row>
    <row r="13" spans="1:23">
      <c r="A13" s="368">
        <v>3</v>
      </c>
      <c r="B13" s="369"/>
      <c r="C13" s="370"/>
      <c r="D13" s="370"/>
      <c r="E13" s="371" t="str">
        <f t="shared" si="0"/>
        <v/>
      </c>
      <c r="F13" s="369"/>
      <c r="G13" s="370"/>
      <c r="H13" s="370"/>
      <c r="I13" s="371" t="str">
        <f t="shared" si="1"/>
        <v/>
      </c>
      <c r="J13" s="369"/>
      <c r="K13" s="370"/>
      <c r="L13" s="370"/>
      <c r="M13" s="371" t="str">
        <f t="shared" si="2"/>
        <v/>
      </c>
    </row>
    <row r="14" spans="1:23">
      <c r="A14" s="368">
        <v>4</v>
      </c>
      <c r="B14" s="369"/>
      <c r="C14" s="370"/>
      <c r="D14" s="370"/>
      <c r="E14" s="371" t="str">
        <f t="shared" si="0"/>
        <v/>
      </c>
      <c r="F14" s="369"/>
      <c r="G14" s="370"/>
      <c r="H14" s="370"/>
      <c r="I14" s="371" t="str">
        <f t="shared" si="1"/>
        <v/>
      </c>
      <c r="J14" s="369"/>
      <c r="K14" s="370"/>
      <c r="L14" s="370"/>
      <c r="M14" s="371" t="str">
        <f t="shared" si="2"/>
        <v/>
      </c>
    </row>
    <row r="15" spans="1:23">
      <c r="A15" s="368">
        <v>5</v>
      </c>
      <c r="B15" s="369"/>
      <c r="C15" s="370"/>
      <c r="D15" s="370"/>
      <c r="E15" s="371" t="str">
        <f t="shared" si="0"/>
        <v/>
      </c>
      <c r="F15" s="369"/>
      <c r="G15" s="370"/>
      <c r="H15" s="370"/>
      <c r="I15" s="371" t="str">
        <f t="shared" si="1"/>
        <v/>
      </c>
      <c r="J15" s="369"/>
      <c r="K15" s="370"/>
      <c r="L15" s="370"/>
      <c r="M15" s="371" t="str">
        <f t="shared" si="2"/>
        <v/>
      </c>
    </row>
    <row r="16" spans="1:23">
      <c r="A16" s="368">
        <v>6</v>
      </c>
      <c r="B16" s="369"/>
      <c r="C16" s="370"/>
      <c r="D16" s="370"/>
      <c r="E16" s="371" t="str">
        <f t="shared" si="0"/>
        <v/>
      </c>
      <c r="F16" s="369"/>
      <c r="G16" s="370"/>
      <c r="H16" s="370"/>
      <c r="I16" s="371" t="str">
        <f t="shared" si="1"/>
        <v/>
      </c>
      <c r="J16" s="369"/>
      <c r="K16" s="370"/>
      <c r="L16" s="370"/>
      <c r="M16" s="371" t="str">
        <f t="shared" si="2"/>
        <v/>
      </c>
    </row>
    <row r="17" spans="1:15">
      <c r="A17" s="368">
        <v>7</v>
      </c>
      <c r="B17" s="369"/>
      <c r="C17" s="370"/>
      <c r="D17" s="370"/>
      <c r="E17" s="371" t="str">
        <f t="shared" si="0"/>
        <v/>
      </c>
      <c r="F17" s="369"/>
      <c r="G17" s="370"/>
      <c r="H17" s="370"/>
      <c r="I17" s="371" t="str">
        <f t="shared" si="1"/>
        <v/>
      </c>
      <c r="J17" s="369"/>
      <c r="K17" s="370"/>
      <c r="L17" s="370"/>
      <c r="M17" s="371" t="str">
        <f t="shared" si="2"/>
        <v/>
      </c>
    </row>
    <row r="18" spans="1:15">
      <c r="A18" s="368">
        <v>8</v>
      </c>
      <c r="B18" s="369"/>
      <c r="C18" s="370"/>
      <c r="D18" s="370"/>
      <c r="E18" s="371" t="str">
        <f t="shared" si="0"/>
        <v/>
      </c>
      <c r="F18" s="369"/>
      <c r="G18" s="370"/>
      <c r="H18" s="370"/>
      <c r="I18" s="371" t="str">
        <f t="shared" si="1"/>
        <v/>
      </c>
      <c r="J18" s="369"/>
      <c r="K18" s="370"/>
      <c r="L18" s="370"/>
      <c r="M18" s="371" t="str">
        <f t="shared" si="2"/>
        <v/>
      </c>
    </row>
    <row r="19" spans="1:15">
      <c r="A19" s="368">
        <v>9</v>
      </c>
      <c r="B19" s="369"/>
      <c r="C19" s="370"/>
      <c r="D19" s="370"/>
      <c r="E19" s="371" t="str">
        <f t="shared" si="0"/>
        <v/>
      </c>
      <c r="F19" s="369"/>
      <c r="G19" s="370"/>
      <c r="H19" s="370"/>
      <c r="I19" s="371" t="str">
        <f t="shared" si="1"/>
        <v/>
      </c>
      <c r="J19" s="369"/>
      <c r="K19" s="370"/>
      <c r="L19" s="370"/>
      <c r="M19" s="371" t="str">
        <f t="shared" si="2"/>
        <v/>
      </c>
    </row>
    <row r="20" spans="1:15" ht="12.9" thickBot="1">
      <c r="A20" s="372">
        <v>10</v>
      </c>
      <c r="B20" s="373"/>
      <c r="C20" s="374"/>
      <c r="D20" s="374"/>
      <c r="E20" s="375" t="str">
        <f t="shared" si="0"/>
        <v/>
      </c>
      <c r="F20" s="376"/>
      <c r="G20" s="377"/>
      <c r="H20" s="377"/>
      <c r="I20" s="375" t="str">
        <f t="shared" si="1"/>
        <v/>
      </c>
      <c r="J20" s="373"/>
      <c r="K20" s="374"/>
      <c r="L20" s="374"/>
      <c r="M20" s="375" t="str">
        <f t="shared" si="2"/>
        <v/>
      </c>
    </row>
    <row r="21" spans="1:15" ht="12.9" thickTop="1">
      <c r="B21" s="859" t="s">
        <v>404</v>
      </c>
      <c r="C21" s="860"/>
      <c r="D21" s="860"/>
      <c r="E21" s="378" t="str">
        <f>IF(B11="","",AVERAGE(B11:D20))</f>
        <v/>
      </c>
      <c r="F21" s="859" t="s">
        <v>405</v>
      </c>
      <c r="G21" s="860"/>
      <c r="H21" s="860"/>
      <c r="I21" s="378" t="str">
        <f>IF(F11="","",AVERAGE(F11:H20))</f>
        <v/>
      </c>
      <c r="J21" s="859" t="s">
        <v>406</v>
      </c>
      <c r="K21" s="860"/>
      <c r="L21" s="860"/>
      <c r="M21" s="378" t="str">
        <f>IF(J11="","",AVERAGE(J11:L20))</f>
        <v/>
      </c>
    </row>
    <row r="22" spans="1:15" ht="12.9" thickBot="1">
      <c r="B22" s="861" t="s">
        <v>407</v>
      </c>
      <c r="C22" s="862"/>
      <c r="D22" s="862"/>
      <c r="E22" s="379" t="str">
        <f>IF(B11="","",AVERAGE(E11:E20))</f>
        <v/>
      </c>
      <c r="F22" s="861" t="s">
        <v>408</v>
      </c>
      <c r="G22" s="862"/>
      <c r="H22" s="862"/>
      <c r="I22" s="379" t="str">
        <f>IF(F11="","",AVERAGE(I11:I20))</f>
        <v/>
      </c>
      <c r="J22" s="861" t="s">
        <v>409</v>
      </c>
      <c r="K22" s="862"/>
      <c r="L22" s="862"/>
      <c r="M22" s="379" t="str">
        <f>IF(J11="","",AVERAGE(M11:M20))</f>
        <v/>
      </c>
    </row>
    <row r="23" spans="1:15" ht="13.3" thickTop="1" thickBot="1"/>
    <row r="24" spans="1:15" ht="13.3" thickTop="1" thickBot="1">
      <c r="A24" s="380" t="s">
        <v>410</v>
      </c>
      <c r="B24" s="378" t="str">
        <f>E22</f>
        <v/>
      </c>
      <c r="D24" s="863"/>
      <c r="E24" s="863"/>
      <c r="F24" s="863"/>
      <c r="J24" s="864" t="s">
        <v>411</v>
      </c>
      <c r="K24" s="865"/>
      <c r="L24" s="865"/>
      <c r="M24" s="378" t="str">
        <f>IF(I21="","",MAX(E21,I21,M21))</f>
        <v/>
      </c>
    </row>
    <row r="25" spans="1:15" ht="13.3" thickTop="1" thickBot="1">
      <c r="A25" s="381" t="s">
        <v>412</v>
      </c>
      <c r="B25" s="382" t="str">
        <f>I22</f>
        <v/>
      </c>
      <c r="D25" s="383" t="s">
        <v>413</v>
      </c>
      <c r="E25" s="866" t="str">
        <f>IF(B27="","",IF(D11="",3.27*B27,2.574*B27))</f>
        <v/>
      </c>
      <c r="F25" s="867"/>
      <c r="J25" s="868" t="s">
        <v>414</v>
      </c>
      <c r="K25" s="869"/>
      <c r="L25" s="869"/>
      <c r="M25" s="384" t="str">
        <f>IF(I21="","",MIN(E21,I21,M21))</f>
        <v/>
      </c>
    </row>
    <row r="26" spans="1:15" ht="13.3" thickTop="1" thickBot="1">
      <c r="A26" s="385" t="s">
        <v>415</v>
      </c>
      <c r="B26" s="384" t="str">
        <f>M22</f>
        <v/>
      </c>
      <c r="J26" s="870" t="s">
        <v>416</v>
      </c>
      <c r="K26" s="871"/>
      <c r="L26" s="871"/>
      <c r="M26" s="386" t="str">
        <f>IF(M25="","",M24-M25)</f>
        <v/>
      </c>
    </row>
    <row r="27" spans="1:15" ht="12.9" thickBot="1">
      <c r="A27" s="387" t="s">
        <v>403</v>
      </c>
      <c r="B27" s="379" t="str">
        <f>IF(B25="","",AVERAGE(B24:B26))</f>
        <v/>
      </c>
    </row>
    <row r="28" spans="1:15" ht="8.25" customHeight="1" thickTop="1">
      <c r="A28" s="388"/>
      <c r="B28" s="389"/>
    </row>
    <row r="29" spans="1:15" ht="12.9" thickBot="1">
      <c r="A29" s="857" t="s">
        <v>417</v>
      </c>
      <c r="B29" s="858"/>
      <c r="C29" s="858"/>
      <c r="D29" s="858"/>
      <c r="E29" s="858"/>
      <c r="F29" s="858"/>
      <c r="G29" s="858"/>
      <c r="H29" s="858"/>
      <c r="I29" s="858"/>
      <c r="J29" s="858"/>
      <c r="K29" s="858"/>
      <c r="L29" s="858"/>
      <c r="M29" s="858"/>
      <c r="O29" s="390"/>
    </row>
    <row r="30" spans="1:15" ht="12.9" thickBot="1">
      <c r="D30" s="391" t="s">
        <v>418</v>
      </c>
      <c r="M30" s="392" t="str">
        <f>IF(E25="","",IF(MAX(M11:M20,I11:I20,E11:E20)&gt;E25,"NO","YES"))</f>
        <v/>
      </c>
    </row>
    <row r="31" spans="1:15" ht="10" customHeight="1">
      <c r="A31" s="391"/>
    </row>
    <row r="32" spans="1:15" ht="12.9" thickBot="1">
      <c r="J32" s="393"/>
    </row>
    <row r="33" spans="1:23" ht="12.9" thickBot="1">
      <c r="A33" s="358"/>
      <c r="D33" s="394" t="s">
        <v>419</v>
      </c>
      <c r="H33" s="872" t="str">
        <f>IF(M30="","",B27/IF(D11="",1.128,1.693))</f>
        <v/>
      </c>
      <c r="I33" s="873"/>
      <c r="N33" s="395"/>
    </row>
    <row r="34" spans="1:23" ht="12.9" thickBot="1">
      <c r="D34" s="394" t="s">
        <v>420</v>
      </c>
      <c r="H34" s="872" t="str">
        <f>IF(M30="","",IF(D7=3,M26/1.912,IF(D7=2,M26/1.414,"")))</f>
        <v/>
      </c>
      <c r="I34" s="873"/>
      <c r="N34" s="395"/>
    </row>
    <row r="35" spans="1:23">
      <c r="A35" s="396" t="str">
        <f>IF(H34="",IF(H33="","","Have you entered the number of operators in cell D7 ?"),"")</f>
        <v/>
      </c>
      <c r="K35" s="874"/>
      <c r="L35" s="874"/>
      <c r="N35" s="875" t="s">
        <v>421</v>
      </c>
      <c r="O35" s="876"/>
      <c r="P35" s="876"/>
      <c r="Q35" s="876"/>
      <c r="R35" s="876"/>
      <c r="S35" s="876"/>
      <c r="T35" s="876"/>
      <c r="U35" s="876"/>
      <c r="V35" s="877"/>
    </row>
    <row r="36" spans="1:23">
      <c r="N36" s="878"/>
      <c r="O36" s="879"/>
      <c r="P36" s="879"/>
      <c r="Q36" s="879"/>
      <c r="R36" s="879"/>
      <c r="S36" s="879"/>
      <c r="T36" s="879"/>
      <c r="U36" s="879"/>
      <c r="V36" s="880"/>
    </row>
    <row r="37" spans="1:23">
      <c r="N37" s="881" t="s">
        <v>422</v>
      </c>
      <c r="O37" s="882"/>
      <c r="P37" s="882"/>
      <c r="Q37" s="884" t="str">
        <f>IF(F47="","",(MAX(AVERAGE(B11:D11,F11:H11,J11:L11),AVERAGE(B12:D12,F12:H12,J12:L12),AVERAGE(B13:D13,F13:H13,J13:L13),AVERAGE(B14:D14,F14:H14,J14:L14),AVERAGE(B15:D15,F15:H15,J15:L15),AVERAGE(B16:D16,F16:H16,J16:L16),AVERAGE(B17:D17,F17:H17,J17:L17),AVERAGE(B18:D18,F18:H18,J18:L18),AVERAGE(B19:D19,F19:H19,J19:L19),AVERAGE(B20:D20,F20:H20,J20:L20))-MIN(AVERAGE(B11:D11,F11:H11,J11:L11),AVERAGE(B12:D12,F12:H12,J12:L12),AVERAGE(B13:D13,F13:H13,J13:L13),AVERAGE(B14:D14,F14:H14,J14:L14),AVERAGE(B15:D15,F15:H15,J15:L15),AVERAGE(B16:D16,F16:H16,J16:L16),AVERAGE(B17:D17,F17:H17,J17:L17),AVERAGE(B18:D18,F18:H18,J18:L18),AVERAGE(B19:D19,F19:H19,J19:L19),AVERAGE(B20:D20,F20:H20,J20:L20)))/3.1795)</f>
        <v/>
      </c>
      <c r="R37" s="884"/>
      <c r="S37" s="884"/>
      <c r="T37" s="397"/>
      <c r="U37" s="397"/>
      <c r="V37" s="398"/>
      <c r="W37" s="399"/>
    </row>
    <row r="38" spans="1:23">
      <c r="D38" s="355" t="s">
        <v>423</v>
      </c>
      <c r="N38" s="883"/>
      <c r="O38" s="882"/>
      <c r="P38" s="882"/>
      <c r="Q38" s="884"/>
      <c r="R38" s="884"/>
      <c r="S38" s="884"/>
      <c r="T38" s="397"/>
      <c r="U38" s="397"/>
      <c r="V38" s="398"/>
      <c r="W38" s="399"/>
    </row>
    <row r="39" spans="1:23">
      <c r="N39" s="881" t="s">
        <v>424</v>
      </c>
      <c r="O39" s="882"/>
      <c r="P39" s="882"/>
      <c r="Q39" s="884" t="str">
        <f>IF(F47="","",SQRT(Q37^2+F47^2))</f>
        <v/>
      </c>
      <c r="R39" s="884"/>
      <c r="S39" s="884"/>
      <c r="T39" s="400"/>
      <c r="U39" s="400"/>
      <c r="V39" s="401"/>
    </row>
    <row r="40" spans="1:23" ht="10" customHeight="1" thickBot="1">
      <c r="N40" s="883"/>
      <c r="O40" s="882"/>
      <c r="P40" s="882"/>
      <c r="Q40" s="884"/>
      <c r="R40" s="884"/>
      <c r="S40" s="884"/>
      <c r="T40" s="400"/>
      <c r="U40" s="400"/>
      <c r="V40" s="401"/>
    </row>
    <row r="41" spans="1:23" ht="12.9" thickBot="1">
      <c r="D41" s="355" t="s">
        <v>423</v>
      </c>
      <c r="F41" s="872" t="str">
        <f>IF(H34="","",IF(H34*H34-H33*H33/IF(D11="",20,30)&gt;0,SQRT(H34*H34-H33*H33/IF(D11="",20,30)),0))</f>
        <v/>
      </c>
      <c r="G41" s="873"/>
      <c r="N41" s="885" t="s">
        <v>421</v>
      </c>
      <c r="O41" s="886"/>
      <c r="P41" s="886"/>
      <c r="Q41" s="886"/>
      <c r="R41" s="886"/>
      <c r="S41" s="886"/>
      <c r="T41" s="889" t="str">
        <f>IF(F47="","",F47/Q39*100)</f>
        <v/>
      </c>
      <c r="U41" s="889"/>
      <c r="V41" s="890"/>
    </row>
    <row r="42" spans="1:23">
      <c r="N42" s="887"/>
      <c r="O42" s="888"/>
      <c r="P42" s="888"/>
      <c r="Q42" s="888"/>
      <c r="R42" s="888"/>
      <c r="S42" s="888"/>
      <c r="T42" s="891"/>
      <c r="U42" s="891"/>
      <c r="V42" s="892"/>
    </row>
    <row r="43" spans="1:23">
      <c r="R43" s="402"/>
      <c r="S43" s="402"/>
    </row>
    <row r="44" spans="1:23">
      <c r="D44" s="355" t="s">
        <v>423</v>
      </c>
    </row>
    <row r="46" spans="1:23" ht="10" customHeight="1" thickBot="1"/>
    <row r="47" spans="1:23" ht="12.9" thickBot="1">
      <c r="D47" s="403" t="str">
        <f>D41</f>
        <v>=</v>
      </c>
      <c r="F47" s="872" t="str">
        <f>IF(F41="","",SQRT(F41*F41+H33*H33))</f>
        <v/>
      </c>
      <c r="G47" s="873"/>
    </row>
    <row r="48" spans="1:23" ht="12.9" thickBot="1">
      <c r="A48" s="358"/>
      <c r="F48" s="355"/>
      <c r="G48" s="355"/>
    </row>
    <row r="49" spans="1:22" ht="18.45" thickTop="1" thickBot="1">
      <c r="A49" s="404" t="s">
        <v>425</v>
      </c>
      <c r="B49" s="405"/>
      <c r="C49" s="405"/>
      <c r="D49" s="405"/>
      <c r="E49" s="405"/>
      <c r="F49" s="405"/>
      <c r="G49" s="406"/>
      <c r="H49" s="407" t="s">
        <v>426</v>
      </c>
      <c r="I49" s="405"/>
      <c r="J49" s="405"/>
      <c r="K49" s="405"/>
      <c r="L49" s="405"/>
      <c r="M49" s="408"/>
      <c r="N49" s="404" t="s">
        <v>427</v>
      </c>
      <c r="O49" s="409"/>
      <c r="P49" s="409"/>
      <c r="Q49" s="410"/>
      <c r="R49" s="405"/>
      <c r="S49" s="405"/>
      <c r="T49" s="405"/>
      <c r="U49" s="405"/>
      <c r="V49" s="408"/>
    </row>
    <row r="50" spans="1:22" ht="12.9" thickBot="1">
      <c r="A50" s="411"/>
      <c r="F50" s="893" t="str">
        <f>IF(F47="","",IF(ISERROR(6*F47/L6*100)=TRUE,"",6*F47/L6*100))</f>
        <v/>
      </c>
      <c r="G50" s="894"/>
      <c r="H50" s="388" t="s">
        <v>428</v>
      </c>
      <c r="I50" s="352" t="str">
        <f>IF(F50="","",IF(F50&lt;10,"Efficient inspection process", IF(F50&lt;30,"Action plan required","Unacceptable")))</f>
        <v/>
      </c>
      <c r="M50" s="412"/>
      <c r="N50" s="895" t="s">
        <v>429</v>
      </c>
      <c r="O50" s="896"/>
      <c r="P50" s="896"/>
      <c r="Q50" s="389" t="str">
        <f>IF(F50="","",100*F41*F41/(F47*F47))</f>
        <v/>
      </c>
      <c r="R50" s="352" t="s">
        <v>428</v>
      </c>
      <c r="V50" s="412"/>
    </row>
    <row r="51" spans="1:22">
      <c r="A51" s="413" t="str">
        <f>IF(F47="","",IF(F50="","Do you need to input a tolerance width in cell L6 ?",""))</f>
        <v/>
      </c>
      <c r="E51" s="414"/>
      <c r="F51" s="415"/>
      <c r="G51" s="415"/>
      <c r="H51" s="388"/>
      <c r="I51" s="416"/>
      <c r="M51" s="412"/>
      <c r="N51" s="895" t="s">
        <v>430</v>
      </c>
      <c r="O51" s="896"/>
      <c r="P51" s="896"/>
      <c r="Q51" s="389" t="str">
        <f>IF(F50="","",100*H33*H33/(F47*F47))</f>
        <v/>
      </c>
      <c r="R51" s="352" t="s">
        <v>428</v>
      </c>
      <c r="V51" s="412"/>
    </row>
    <row r="52" spans="1:22">
      <c r="A52" s="413"/>
      <c r="C52" s="417"/>
      <c r="D52" s="418"/>
      <c r="E52" s="418"/>
      <c r="F52" s="419"/>
      <c r="G52" s="419"/>
      <c r="H52" s="419"/>
      <c r="I52" s="419"/>
      <c r="J52" s="419"/>
      <c r="K52" s="419"/>
      <c r="L52" s="419"/>
      <c r="M52" s="412"/>
      <c r="N52" s="897"/>
      <c r="O52" s="898"/>
      <c r="P52" s="898"/>
      <c r="V52" s="412"/>
    </row>
    <row r="53" spans="1:22" ht="12.9" thickBot="1">
      <c r="A53" s="420"/>
      <c r="B53" s="421">
        <v>0</v>
      </c>
      <c r="C53" s="421">
        <v>10</v>
      </c>
      <c r="D53" s="421">
        <v>20</v>
      </c>
      <c r="E53" s="421">
        <v>30</v>
      </c>
      <c r="F53" s="421">
        <v>40</v>
      </c>
      <c r="G53" s="421">
        <v>50</v>
      </c>
      <c r="H53" s="421">
        <v>60</v>
      </c>
      <c r="I53" s="421">
        <v>70</v>
      </c>
      <c r="J53" s="421">
        <v>80</v>
      </c>
      <c r="K53" s="421">
        <v>90</v>
      </c>
      <c r="L53" s="421">
        <v>100</v>
      </c>
      <c r="M53" s="422"/>
      <c r="N53" s="423"/>
      <c r="O53" s="421"/>
      <c r="P53" s="421"/>
      <c r="Q53" s="421"/>
      <c r="R53" s="421"/>
      <c r="S53" s="421"/>
      <c r="T53" s="421"/>
      <c r="U53" s="421"/>
      <c r="V53" s="422"/>
    </row>
    <row r="54" spans="1:22" ht="12.9" thickTop="1"/>
  </sheetData>
  <sheetProtection sheet="1"/>
  <mergeCells count="34">
    <mergeCell ref="F50:G50"/>
    <mergeCell ref="N50:P50"/>
    <mergeCell ref="N51:P51"/>
    <mergeCell ref="N52:P52"/>
    <mergeCell ref="N39:P40"/>
    <mergeCell ref="Q39:S40"/>
    <mergeCell ref="F41:G41"/>
    <mergeCell ref="N41:S42"/>
    <mergeCell ref="T41:V42"/>
    <mergeCell ref="F47:G47"/>
    <mergeCell ref="H33:I33"/>
    <mergeCell ref="H34:I34"/>
    <mergeCell ref="K35:L35"/>
    <mergeCell ref="N35:V36"/>
    <mergeCell ref="N37:P38"/>
    <mergeCell ref="Q37:S38"/>
    <mergeCell ref="A29:M29"/>
    <mergeCell ref="B21:D21"/>
    <mergeCell ref="F21:H21"/>
    <mergeCell ref="J21:L21"/>
    <mergeCell ref="B22:D22"/>
    <mergeCell ref="F22:H22"/>
    <mergeCell ref="J22:L22"/>
    <mergeCell ref="D24:F24"/>
    <mergeCell ref="J24:L24"/>
    <mergeCell ref="E25:F25"/>
    <mergeCell ref="J25:L25"/>
    <mergeCell ref="J26:L26"/>
    <mergeCell ref="D1:M2"/>
    <mergeCell ref="N1:W2"/>
    <mergeCell ref="I6:K6"/>
    <mergeCell ref="B9:E9"/>
    <mergeCell ref="F9:I9"/>
    <mergeCell ref="J9:M9"/>
  </mergeCells>
  <conditionalFormatting sqref="F50:G50">
    <cfRule type="cellIs" dxfId="7" priority="1" stopIfTrue="1" operator="lessThanOrEqual">
      <formula>10</formula>
    </cfRule>
    <cfRule type="cellIs" dxfId="6" priority="2" stopIfTrue="1" operator="between">
      <formula>10</formula>
      <formula>30</formula>
    </cfRule>
    <cfRule type="cellIs" dxfId="5" priority="3" stopIfTrue="1" operator="greaterThanOrEqual">
      <formula>30</formula>
    </cfRule>
  </conditionalFormatting>
  <conditionalFormatting sqref="M30">
    <cfRule type="cellIs" dxfId="4" priority="4" stopIfTrue="1" operator="equal">
      <formula>"YES"</formula>
    </cfRule>
    <cfRule type="cellIs" dxfId="3" priority="5" stopIfTrue="1" operator="equal">
      <formula>"NO"</formula>
    </cfRule>
  </conditionalFormatting>
  <pageMargins left="0.75" right="0.75" top="1" bottom="1" header="0.4921259845" footer="0.4921259845"/>
  <pageSetup paperSize="9" scale="50" orientation="portrait" r:id="rId1"/>
  <headerFooter alignWithMargins="0">
    <oddFooter xml:space="preserve">&amp;LPlease check that you have the latest version of this document.   Internal. Property of Faurecia 
&amp;C&amp;P / &amp;N&amp;RFAU-F-PSG-0301/EN
Issue 5 - March 2007   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22529" r:id="rId4">
          <objectPr defaultSize="0" autoPict="0" r:id="rId5">
            <anchor moveWithCells="1">
              <from>
                <xdr:col>4</xdr:col>
                <xdr:colOff>59871</xdr:colOff>
                <xdr:row>35</xdr:row>
                <xdr:rowOff>10886</xdr:rowOff>
              </from>
              <to>
                <xdr:col>11</xdr:col>
                <xdr:colOff>190500</xdr:colOff>
                <xdr:row>39</xdr:row>
                <xdr:rowOff>0</xdr:rowOff>
              </to>
            </anchor>
          </objectPr>
        </oleObject>
      </mc:Choice>
      <mc:Fallback>
        <oleObject progId="Equation.3" shapeId="22529" r:id="rId4"/>
      </mc:Fallback>
    </mc:AlternateContent>
    <mc:AlternateContent xmlns:mc="http://schemas.openxmlformats.org/markup-compatibility/2006">
      <mc:Choice Requires="x14">
        <oleObject progId="Equation.3" shapeId="22530" r:id="rId6">
          <objectPr defaultSize="0" autoPict="0" r:id="rId7">
            <anchor moveWithCells="1">
              <from>
                <xdr:col>3</xdr:col>
                <xdr:colOff>255814</xdr:colOff>
                <xdr:row>42</xdr:row>
                <xdr:rowOff>27214</xdr:rowOff>
              </from>
              <to>
                <xdr:col>12</xdr:col>
                <xdr:colOff>370114</xdr:colOff>
                <xdr:row>44</xdr:row>
                <xdr:rowOff>141514</xdr:rowOff>
              </to>
            </anchor>
          </objectPr>
        </oleObject>
      </mc:Choice>
      <mc:Fallback>
        <oleObject progId="Equation.3" shapeId="22530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51"/>
  <sheetViews>
    <sheetView showGridLines="0" zoomScale="115" zoomScaleNormal="115" workbookViewId="0">
      <selection activeCell="R34" sqref="R34"/>
    </sheetView>
  </sheetViews>
  <sheetFormatPr defaultColWidth="11.3828125" defaultRowHeight="12.45"/>
  <cols>
    <col min="1" max="1" width="7.84375" style="355" customWidth="1"/>
    <col min="2" max="2" width="7.84375" style="352" customWidth="1"/>
    <col min="3" max="3" width="6.15234375" style="352" customWidth="1"/>
    <col min="4" max="4" width="6.15234375" style="352" bestFit="1" customWidth="1"/>
    <col min="5" max="5" width="7.84375" style="352" customWidth="1"/>
    <col min="6" max="6" width="6.23046875" style="352" customWidth="1"/>
    <col min="7" max="7" width="6.15234375" style="352" bestFit="1" customWidth="1"/>
    <col min="8" max="8" width="8" style="352" customWidth="1"/>
    <col min="9" max="9" width="6.15234375" style="352" customWidth="1"/>
    <col min="10" max="10" width="5.84375" style="352" customWidth="1"/>
    <col min="11" max="11" width="6.53515625" style="352" customWidth="1"/>
    <col min="12" max="12" width="6.15234375" style="352" customWidth="1"/>
    <col min="13" max="35" width="8.69140625" style="352" customWidth="1"/>
    <col min="36" max="38" width="11.3828125" style="352" customWidth="1"/>
    <col min="39" max="39" width="12" style="352" hidden="1" customWidth="1"/>
    <col min="40" max="45" width="11.3828125" style="352" hidden="1" customWidth="1"/>
    <col min="46" max="46" width="0" style="352" hidden="1" customWidth="1"/>
    <col min="47" max="256" width="11.3828125" style="352"/>
    <col min="257" max="258" width="7.84375" style="352" customWidth="1"/>
    <col min="259" max="259" width="6.15234375" style="352" customWidth="1"/>
    <col min="260" max="260" width="6.15234375" style="352" bestFit="1" customWidth="1"/>
    <col min="261" max="261" width="7.84375" style="352" customWidth="1"/>
    <col min="262" max="262" width="6.23046875" style="352" customWidth="1"/>
    <col min="263" max="263" width="6.15234375" style="352" bestFit="1" customWidth="1"/>
    <col min="264" max="264" width="8" style="352" customWidth="1"/>
    <col min="265" max="265" width="6.15234375" style="352" customWidth="1"/>
    <col min="266" max="266" width="5.84375" style="352" customWidth="1"/>
    <col min="267" max="267" width="6.53515625" style="352" customWidth="1"/>
    <col min="268" max="268" width="6.15234375" style="352" customWidth="1"/>
    <col min="269" max="291" width="8.69140625" style="352" customWidth="1"/>
    <col min="292" max="294" width="11.3828125" style="352" customWidth="1"/>
    <col min="295" max="302" width="0" style="352" hidden="1" customWidth="1"/>
    <col min="303" max="512" width="11.3828125" style="352"/>
    <col min="513" max="514" width="7.84375" style="352" customWidth="1"/>
    <col min="515" max="515" width="6.15234375" style="352" customWidth="1"/>
    <col min="516" max="516" width="6.15234375" style="352" bestFit="1" customWidth="1"/>
    <col min="517" max="517" width="7.84375" style="352" customWidth="1"/>
    <col min="518" max="518" width="6.23046875" style="352" customWidth="1"/>
    <col min="519" max="519" width="6.15234375" style="352" bestFit="1" customWidth="1"/>
    <col min="520" max="520" width="8" style="352" customWidth="1"/>
    <col min="521" max="521" width="6.15234375" style="352" customWidth="1"/>
    <col min="522" max="522" width="5.84375" style="352" customWidth="1"/>
    <col min="523" max="523" width="6.53515625" style="352" customWidth="1"/>
    <col min="524" max="524" width="6.15234375" style="352" customWidth="1"/>
    <col min="525" max="547" width="8.69140625" style="352" customWidth="1"/>
    <col min="548" max="550" width="11.3828125" style="352" customWidth="1"/>
    <col min="551" max="558" width="0" style="352" hidden="1" customWidth="1"/>
    <col min="559" max="768" width="11.3828125" style="352"/>
    <col min="769" max="770" width="7.84375" style="352" customWidth="1"/>
    <col min="771" max="771" width="6.15234375" style="352" customWidth="1"/>
    <col min="772" max="772" width="6.15234375" style="352" bestFit="1" customWidth="1"/>
    <col min="773" max="773" width="7.84375" style="352" customWidth="1"/>
    <col min="774" max="774" width="6.23046875" style="352" customWidth="1"/>
    <col min="775" max="775" width="6.15234375" style="352" bestFit="1" customWidth="1"/>
    <col min="776" max="776" width="8" style="352" customWidth="1"/>
    <col min="777" max="777" width="6.15234375" style="352" customWidth="1"/>
    <col min="778" max="778" width="5.84375" style="352" customWidth="1"/>
    <col min="779" max="779" width="6.53515625" style="352" customWidth="1"/>
    <col min="780" max="780" width="6.15234375" style="352" customWidth="1"/>
    <col min="781" max="803" width="8.69140625" style="352" customWidth="1"/>
    <col min="804" max="806" width="11.3828125" style="352" customWidth="1"/>
    <col min="807" max="814" width="0" style="352" hidden="1" customWidth="1"/>
    <col min="815" max="1024" width="11.3828125" style="352"/>
    <col min="1025" max="1026" width="7.84375" style="352" customWidth="1"/>
    <col min="1027" max="1027" width="6.15234375" style="352" customWidth="1"/>
    <col min="1028" max="1028" width="6.15234375" style="352" bestFit="1" customWidth="1"/>
    <col min="1029" max="1029" width="7.84375" style="352" customWidth="1"/>
    <col min="1030" max="1030" width="6.23046875" style="352" customWidth="1"/>
    <col min="1031" max="1031" width="6.15234375" style="352" bestFit="1" customWidth="1"/>
    <col min="1032" max="1032" width="8" style="352" customWidth="1"/>
    <col min="1033" max="1033" width="6.15234375" style="352" customWidth="1"/>
    <col min="1034" max="1034" width="5.84375" style="352" customWidth="1"/>
    <col min="1035" max="1035" width="6.53515625" style="352" customWidth="1"/>
    <col min="1036" max="1036" width="6.15234375" style="352" customWidth="1"/>
    <col min="1037" max="1059" width="8.69140625" style="352" customWidth="1"/>
    <col min="1060" max="1062" width="11.3828125" style="352" customWidth="1"/>
    <col min="1063" max="1070" width="0" style="352" hidden="1" customWidth="1"/>
    <col min="1071" max="1280" width="11.3828125" style="352"/>
    <col min="1281" max="1282" width="7.84375" style="352" customWidth="1"/>
    <col min="1283" max="1283" width="6.15234375" style="352" customWidth="1"/>
    <col min="1284" max="1284" width="6.15234375" style="352" bestFit="1" customWidth="1"/>
    <col min="1285" max="1285" width="7.84375" style="352" customWidth="1"/>
    <col min="1286" max="1286" width="6.23046875" style="352" customWidth="1"/>
    <col min="1287" max="1287" width="6.15234375" style="352" bestFit="1" customWidth="1"/>
    <col min="1288" max="1288" width="8" style="352" customWidth="1"/>
    <col min="1289" max="1289" width="6.15234375" style="352" customWidth="1"/>
    <col min="1290" max="1290" width="5.84375" style="352" customWidth="1"/>
    <col min="1291" max="1291" width="6.53515625" style="352" customWidth="1"/>
    <col min="1292" max="1292" width="6.15234375" style="352" customWidth="1"/>
    <col min="1293" max="1315" width="8.69140625" style="352" customWidth="1"/>
    <col min="1316" max="1318" width="11.3828125" style="352" customWidth="1"/>
    <col min="1319" max="1326" width="0" style="352" hidden="1" customWidth="1"/>
    <col min="1327" max="1536" width="11.3828125" style="352"/>
    <col min="1537" max="1538" width="7.84375" style="352" customWidth="1"/>
    <col min="1539" max="1539" width="6.15234375" style="352" customWidth="1"/>
    <col min="1540" max="1540" width="6.15234375" style="352" bestFit="1" customWidth="1"/>
    <col min="1541" max="1541" width="7.84375" style="352" customWidth="1"/>
    <col min="1542" max="1542" width="6.23046875" style="352" customWidth="1"/>
    <col min="1543" max="1543" width="6.15234375" style="352" bestFit="1" customWidth="1"/>
    <col min="1544" max="1544" width="8" style="352" customWidth="1"/>
    <col min="1545" max="1545" width="6.15234375" style="352" customWidth="1"/>
    <col min="1546" max="1546" width="5.84375" style="352" customWidth="1"/>
    <col min="1547" max="1547" width="6.53515625" style="352" customWidth="1"/>
    <col min="1548" max="1548" width="6.15234375" style="352" customWidth="1"/>
    <col min="1549" max="1571" width="8.69140625" style="352" customWidth="1"/>
    <col min="1572" max="1574" width="11.3828125" style="352" customWidth="1"/>
    <col min="1575" max="1582" width="0" style="352" hidden="1" customWidth="1"/>
    <col min="1583" max="1792" width="11.3828125" style="352"/>
    <col min="1793" max="1794" width="7.84375" style="352" customWidth="1"/>
    <col min="1795" max="1795" width="6.15234375" style="352" customWidth="1"/>
    <col min="1796" max="1796" width="6.15234375" style="352" bestFit="1" customWidth="1"/>
    <col min="1797" max="1797" width="7.84375" style="352" customWidth="1"/>
    <col min="1798" max="1798" width="6.23046875" style="352" customWidth="1"/>
    <col min="1799" max="1799" width="6.15234375" style="352" bestFit="1" customWidth="1"/>
    <col min="1800" max="1800" width="8" style="352" customWidth="1"/>
    <col min="1801" max="1801" width="6.15234375" style="352" customWidth="1"/>
    <col min="1802" max="1802" width="5.84375" style="352" customWidth="1"/>
    <col min="1803" max="1803" width="6.53515625" style="352" customWidth="1"/>
    <col min="1804" max="1804" width="6.15234375" style="352" customWidth="1"/>
    <col min="1805" max="1827" width="8.69140625" style="352" customWidth="1"/>
    <col min="1828" max="1830" width="11.3828125" style="352" customWidth="1"/>
    <col min="1831" max="1838" width="0" style="352" hidden="1" customWidth="1"/>
    <col min="1839" max="2048" width="11.3828125" style="352"/>
    <col min="2049" max="2050" width="7.84375" style="352" customWidth="1"/>
    <col min="2051" max="2051" width="6.15234375" style="352" customWidth="1"/>
    <col min="2052" max="2052" width="6.15234375" style="352" bestFit="1" customWidth="1"/>
    <col min="2053" max="2053" width="7.84375" style="352" customWidth="1"/>
    <col min="2054" max="2054" width="6.23046875" style="352" customWidth="1"/>
    <col min="2055" max="2055" width="6.15234375" style="352" bestFit="1" customWidth="1"/>
    <col min="2056" max="2056" width="8" style="352" customWidth="1"/>
    <col min="2057" max="2057" width="6.15234375" style="352" customWidth="1"/>
    <col min="2058" max="2058" width="5.84375" style="352" customWidth="1"/>
    <col min="2059" max="2059" width="6.53515625" style="352" customWidth="1"/>
    <col min="2060" max="2060" width="6.15234375" style="352" customWidth="1"/>
    <col min="2061" max="2083" width="8.69140625" style="352" customWidth="1"/>
    <col min="2084" max="2086" width="11.3828125" style="352" customWidth="1"/>
    <col min="2087" max="2094" width="0" style="352" hidden="1" customWidth="1"/>
    <col min="2095" max="2304" width="11.3828125" style="352"/>
    <col min="2305" max="2306" width="7.84375" style="352" customWidth="1"/>
    <col min="2307" max="2307" width="6.15234375" style="352" customWidth="1"/>
    <col min="2308" max="2308" width="6.15234375" style="352" bestFit="1" customWidth="1"/>
    <col min="2309" max="2309" width="7.84375" style="352" customWidth="1"/>
    <col min="2310" max="2310" width="6.23046875" style="352" customWidth="1"/>
    <col min="2311" max="2311" width="6.15234375" style="352" bestFit="1" customWidth="1"/>
    <col min="2312" max="2312" width="8" style="352" customWidth="1"/>
    <col min="2313" max="2313" width="6.15234375" style="352" customWidth="1"/>
    <col min="2314" max="2314" width="5.84375" style="352" customWidth="1"/>
    <col min="2315" max="2315" width="6.53515625" style="352" customWidth="1"/>
    <col min="2316" max="2316" width="6.15234375" style="352" customWidth="1"/>
    <col min="2317" max="2339" width="8.69140625" style="352" customWidth="1"/>
    <col min="2340" max="2342" width="11.3828125" style="352" customWidth="1"/>
    <col min="2343" max="2350" width="0" style="352" hidden="1" customWidth="1"/>
    <col min="2351" max="2560" width="11.3828125" style="352"/>
    <col min="2561" max="2562" width="7.84375" style="352" customWidth="1"/>
    <col min="2563" max="2563" width="6.15234375" style="352" customWidth="1"/>
    <col min="2564" max="2564" width="6.15234375" style="352" bestFit="1" customWidth="1"/>
    <col min="2565" max="2565" width="7.84375" style="352" customWidth="1"/>
    <col min="2566" max="2566" width="6.23046875" style="352" customWidth="1"/>
    <col min="2567" max="2567" width="6.15234375" style="352" bestFit="1" customWidth="1"/>
    <col min="2568" max="2568" width="8" style="352" customWidth="1"/>
    <col min="2569" max="2569" width="6.15234375" style="352" customWidth="1"/>
    <col min="2570" max="2570" width="5.84375" style="352" customWidth="1"/>
    <col min="2571" max="2571" width="6.53515625" style="352" customWidth="1"/>
    <col min="2572" max="2572" width="6.15234375" style="352" customWidth="1"/>
    <col min="2573" max="2595" width="8.69140625" style="352" customWidth="1"/>
    <col min="2596" max="2598" width="11.3828125" style="352" customWidth="1"/>
    <col min="2599" max="2606" width="0" style="352" hidden="1" customWidth="1"/>
    <col min="2607" max="2816" width="11.3828125" style="352"/>
    <col min="2817" max="2818" width="7.84375" style="352" customWidth="1"/>
    <col min="2819" max="2819" width="6.15234375" style="352" customWidth="1"/>
    <col min="2820" max="2820" width="6.15234375" style="352" bestFit="1" customWidth="1"/>
    <col min="2821" max="2821" width="7.84375" style="352" customWidth="1"/>
    <col min="2822" max="2822" width="6.23046875" style="352" customWidth="1"/>
    <col min="2823" max="2823" width="6.15234375" style="352" bestFit="1" customWidth="1"/>
    <col min="2824" max="2824" width="8" style="352" customWidth="1"/>
    <col min="2825" max="2825" width="6.15234375" style="352" customWidth="1"/>
    <col min="2826" max="2826" width="5.84375" style="352" customWidth="1"/>
    <col min="2827" max="2827" width="6.53515625" style="352" customWidth="1"/>
    <col min="2828" max="2828" width="6.15234375" style="352" customWidth="1"/>
    <col min="2829" max="2851" width="8.69140625" style="352" customWidth="1"/>
    <col min="2852" max="2854" width="11.3828125" style="352" customWidth="1"/>
    <col min="2855" max="2862" width="0" style="352" hidden="1" customWidth="1"/>
    <col min="2863" max="3072" width="11.3828125" style="352"/>
    <col min="3073" max="3074" width="7.84375" style="352" customWidth="1"/>
    <col min="3075" max="3075" width="6.15234375" style="352" customWidth="1"/>
    <col min="3076" max="3076" width="6.15234375" style="352" bestFit="1" customWidth="1"/>
    <col min="3077" max="3077" width="7.84375" style="352" customWidth="1"/>
    <col min="3078" max="3078" width="6.23046875" style="352" customWidth="1"/>
    <col min="3079" max="3079" width="6.15234375" style="352" bestFit="1" customWidth="1"/>
    <col min="3080" max="3080" width="8" style="352" customWidth="1"/>
    <col min="3081" max="3081" width="6.15234375" style="352" customWidth="1"/>
    <col min="3082" max="3082" width="5.84375" style="352" customWidth="1"/>
    <col min="3083" max="3083" width="6.53515625" style="352" customWidth="1"/>
    <col min="3084" max="3084" width="6.15234375" style="352" customWidth="1"/>
    <col min="3085" max="3107" width="8.69140625" style="352" customWidth="1"/>
    <col min="3108" max="3110" width="11.3828125" style="352" customWidth="1"/>
    <col min="3111" max="3118" width="0" style="352" hidden="1" customWidth="1"/>
    <col min="3119" max="3328" width="11.3828125" style="352"/>
    <col min="3329" max="3330" width="7.84375" style="352" customWidth="1"/>
    <col min="3331" max="3331" width="6.15234375" style="352" customWidth="1"/>
    <col min="3332" max="3332" width="6.15234375" style="352" bestFit="1" customWidth="1"/>
    <col min="3333" max="3333" width="7.84375" style="352" customWidth="1"/>
    <col min="3334" max="3334" width="6.23046875" style="352" customWidth="1"/>
    <col min="3335" max="3335" width="6.15234375" style="352" bestFit="1" customWidth="1"/>
    <col min="3336" max="3336" width="8" style="352" customWidth="1"/>
    <col min="3337" max="3337" width="6.15234375" style="352" customWidth="1"/>
    <col min="3338" max="3338" width="5.84375" style="352" customWidth="1"/>
    <col min="3339" max="3339" width="6.53515625" style="352" customWidth="1"/>
    <col min="3340" max="3340" width="6.15234375" style="352" customWidth="1"/>
    <col min="3341" max="3363" width="8.69140625" style="352" customWidth="1"/>
    <col min="3364" max="3366" width="11.3828125" style="352" customWidth="1"/>
    <col min="3367" max="3374" width="0" style="352" hidden="1" customWidth="1"/>
    <col min="3375" max="3584" width="11.3828125" style="352"/>
    <col min="3585" max="3586" width="7.84375" style="352" customWidth="1"/>
    <col min="3587" max="3587" width="6.15234375" style="352" customWidth="1"/>
    <col min="3588" max="3588" width="6.15234375" style="352" bestFit="1" customWidth="1"/>
    <col min="3589" max="3589" width="7.84375" style="352" customWidth="1"/>
    <col min="3590" max="3590" width="6.23046875" style="352" customWidth="1"/>
    <col min="3591" max="3591" width="6.15234375" style="352" bestFit="1" customWidth="1"/>
    <col min="3592" max="3592" width="8" style="352" customWidth="1"/>
    <col min="3593" max="3593" width="6.15234375" style="352" customWidth="1"/>
    <col min="3594" max="3594" width="5.84375" style="352" customWidth="1"/>
    <col min="3595" max="3595" width="6.53515625" style="352" customWidth="1"/>
    <col min="3596" max="3596" width="6.15234375" style="352" customWidth="1"/>
    <col min="3597" max="3619" width="8.69140625" style="352" customWidth="1"/>
    <col min="3620" max="3622" width="11.3828125" style="352" customWidth="1"/>
    <col min="3623" max="3630" width="0" style="352" hidden="1" customWidth="1"/>
    <col min="3631" max="3840" width="11.3828125" style="352"/>
    <col min="3841" max="3842" width="7.84375" style="352" customWidth="1"/>
    <col min="3843" max="3843" width="6.15234375" style="352" customWidth="1"/>
    <col min="3844" max="3844" width="6.15234375" style="352" bestFit="1" customWidth="1"/>
    <col min="3845" max="3845" width="7.84375" style="352" customWidth="1"/>
    <col min="3846" max="3846" width="6.23046875" style="352" customWidth="1"/>
    <col min="3847" max="3847" width="6.15234375" style="352" bestFit="1" customWidth="1"/>
    <col min="3848" max="3848" width="8" style="352" customWidth="1"/>
    <col min="3849" max="3849" width="6.15234375" style="352" customWidth="1"/>
    <col min="3850" max="3850" width="5.84375" style="352" customWidth="1"/>
    <col min="3851" max="3851" width="6.53515625" style="352" customWidth="1"/>
    <col min="3852" max="3852" width="6.15234375" style="352" customWidth="1"/>
    <col min="3853" max="3875" width="8.69140625" style="352" customWidth="1"/>
    <col min="3876" max="3878" width="11.3828125" style="352" customWidth="1"/>
    <col min="3879" max="3886" width="0" style="352" hidden="1" customWidth="1"/>
    <col min="3887" max="4096" width="11.3828125" style="352"/>
    <col min="4097" max="4098" width="7.84375" style="352" customWidth="1"/>
    <col min="4099" max="4099" width="6.15234375" style="352" customWidth="1"/>
    <col min="4100" max="4100" width="6.15234375" style="352" bestFit="1" customWidth="1"/>
    <col min="4101" max="4101" width="7.84375" style="352" customWidth="1"/>
    <col min="4102" max="4102" width="6.23046875" style="352" customWidth="1"/>
    <col min="4103" max="4103" width="6.15234375" style="352" bestFit="1" customWidth="1"/>
    <col min="4104" max="4104" width="8" style="352" customWidth="1"/>
    <col min="4105" max="4105" width="6.15234375" style="352" customWidth="1"/>
    <col min="4106" max="4106" width="5.84375" style="352" customWidth="1"/>
    <col min="4107" max="4107" width="6.53515625" style="352" customWidth="1"/>
    <col min="4108" max="4108" width="6.15234375" style="352" customWidth="1"/>
    <col min="4109" max="4131" width="8.69140625" style="352" customWidth="1"/>
    <col min="4132" max="4134" width="11.3828125" style="352" customWidth="1"/>
    <col min="4135" max="4142" width="0" style="352" hidden="1" customWidth="1"/>
    <col min="4143" max="4352" width="11.3828125" style="352"/>
    <col min="4353" max="4354" width="7.84375" style="352" customWidth="1"/>
    <col min="4355" max="4355" width="6.15234375" style="352" customWidth="1"/>
    <col min="4356" max="4356" width="6.15234375" style="352" bestFit="1" customWidth="1"/>
    <col min="4357" max="4357" width="7.84375" style="352" customWidth="1"/>
    <col min="4358" max="4358" width="6.23046875" style="352" customWidth="1"/>
    <col min="4359" max="4359" width="6.15234375" style="352" bestFit="1" customWidth="1"/>
    <col min="4360" max="4360" width="8" style="352" customWidth="1"/>
    <col min="4361" max="4361" width="6.15234375" style="352" customWidth="1"/>
    <col min="4362" max="4362" width="5.84375" style="352" customWidth="1"/>
    <col min="4363" max="4363" width="6.53515625" style="352" customWidth="1"/>
    <col min="4364" max="4364" width="6.15234375" style="352" customWidth="1"/>
    <col min="4365" max="4387" width="8.69140625" style="352" customWidth="1"/>
    <col min="4388" max="4390" width="11.3828125" style="352" customWidth="1"/>
    <col min="4391" max="4398" width="0" style="352" hidden="1" customWidth="1"/>
    <col min="4399" max="4608" width="11.3828125" style="352"/>
    <col min="4609" max="4610" width="7.84375" style="352" customWidth="1"/>
    <col min="4611" max="4611" width="6.15234375" style="352" customWidth="1"/>
    <col min="4612" max="4612" width="6.15234375" style="352" bestFit="1" customWidth="1"/>
    <col min="4613" max="4613" width="7.84375" style="352" customWidth="1"/>
    <col min="4614" max="4614" width="6.23046875" style="352" customWidth="1"/>
    <col min="4615" max="4615" width="6.15234375" style="352" bestFit="1" customWidth="1"/>
    <col min="4616" max="4616" width="8" style="352" customWidth="1"/>
    <col min="4617" max="4617" width="6.15234375" style="352" customWidth="1"/>
    <col min="4618" max="4618" width="5.84375" style="352" customWidth="1"/>
    <col min="4619" max="4619" width="6.53515625" style="352" customWidth="1"/>
    <col min="4620" max="4620" width="6.15234375" style="352" customWidth="1"/>
    <col min="4621" max="4643" width="8.69140625" style="352" customWidth="1"/>
    <col min="4644" max="4646" width="11.3828125" style="352" customWidth="1"/>
    <col min="4647" max="4654" width="0" style="352" hidden="1" customWidth="1"/>
    <col min="4655" max="4864" width="11.3828125" style="352"/>
    <col min="4865" max="4866" width="7.84375" style="352" customWidth="1"/>
    <col min="4867" max="4867" width="6.15234375" style="352" customWidth="1"/>
    <col min="4868" max="4868" width="6.15234375" style="352" bestFit="1" customWidth="1"/>
    <col min="4869" max="4869" width="7.84375" style="352" customWidth="1"/>
    <col min="4870" max="4870" width="6.23046875" style="352" customWidth="1"/>
    <col min="4871" max="4871" width="6.15234375" style="352" bestFit="1" customWidth="1"/>
    <col min="4872" max="4872" width="8" style="352" customWidth="1"/>
    <col min="4873" max="4873" width="6.15234375" style="352" customWidth="1"/>
    <col min="4874" max="4874" width="5.84375" style="352" customWidth="1"/>
    <col min="4875" max="4875" width="6.53515625" style="352" customWidth="1"/>
    <col min="4876" max="4876" width="6.15234375" style="352" customWidth="1"/>
    <col min="4877" max="4899" width="8.69140625" style="352" customWidth="1"/>
    <col min="4900" max="4902" width="11.3828125" style="352" customWidth="1"/>
    <col min="4903" max="4910" width="0" style="352" hidden="1" customWidth="1"/>
    <col min="4911" max="5120" width="11.3828125" style="352"/>
    <col min="5121" max="5122" width="7.84375" style="352" customWidth="1"/>
    <col min="5123" max="5123" width="6.15234375" style="352" customWidth="1"/>
    <col min="5124" max="5124" width="6.15234375" style="352" bestFit="1" customWidth="1"/>
    <col min="5125" max="5125" width="7.84375" style="352" customWidth="1"/>
    <col min="5126" max="5126" width="6.23046875" style="352" customWidth="1"/>
    <col min="5127" max="5127" width="6.15234375" style="352" bestFit="1" customWidth="1"/>
    <col min="5128" max="5128" width="8" style="352" customWidth="1"/>
    <col min="5129" max="5129" width="6.15234375" style="352" customWidth="1"/>
    <col min="5130" max="5130" width="5.84375" style="352" customWidth="1"/>
    <col min="5131" max="5131" width="6.53515625" style="352" customWidth="1"/>
    <col min="5132" max="5132" width="6.15234375" style="352" customWidth="1"/>
    <col min="5133" max="5155" width="8.69140625" style="352" customWidth="1"/>
    <col min="5156" max="5158" width="11.3828125" style="352" customWidth="1"/>
    <col min="5159" max="5166" width="0" style="352" hidden="1" customWidth="1"/>
    <col min="5167" max="5376" width="11.3828125" style="352"/>
    <col min="5377" max="5378" width="7.84375" style="352" customWidth="1"/>
    <col min="5379" max="5379" width="6.15234375" style="352" customWidth="1"/>
    <col min="5380" max="5380" width="6.15234375" style="352" bestFit="1" customWidth="1"/>
    <col min="5381" max="5381" width="7.84375" style="352" customWidth="1"/>
    <col min="5382" max="5382" width="6.23046875" style="352" customWidth="1"/>
    <col min="5383" max="5383" width="6.15234375" style="352" bestFit="1" customWidth="1"/>
    <col min="5384" max="5384" width="8" style="352" customWidth="1"/>
    <col min="5385" max="5385" width="6.15234375" style="352" customWidth="1"/>
    <col min="5386" max="5386" width="5.84375" style="352" customWidth="1"/>
    <col min="5387" max="5387" width="6.53515625" style="352" customWidth="1"/>
    <col min="5388" max="5388" width="6.15234375" style="352" customWidth="1"/>
    <col min="5389" max="5411" width="8.69140625" style="352" customWidth="1"/>
    <col min="5412" max="5414" width="11.3828125" style="352" customWidth="1"/>
    <col min="5415" max="5422" width="0" style="352" hidden="1" customWidth="1"/>
    <col min="5423" max="5632" width="11.3828125" style="352"/>
    <col min="5633" max="5634" width="7.84375" style="352" customWidth="1"/>
    <col min="5635" max="5635" width="6.15234375" style="352" customWidth="1"/>
    <col min="5636" max="5636" width="6.15234375" style="352" bestFit="1" customWidth="1"/>
    <col min="5637" max="5637" width="7.84375" style="352" customWidth="1"/>
    <col min="5638" max="5638" width="6.23046875" style="352" customWidth="1"/>
    <col min="5639" max="5639" width="6.15234375" style="352" bestFit="1" customWidth="1"/>
    <col min="5640" max="5640" width="8" style="352" customWidth="1"/>
    <col min="5641" max="5641" width="6.15234375" style="352" customWidth="1"/>
    <col min="5642" max="5642" width="5.84375" style="352" customWidth="1"/>
    <col min="5643" max="5643" width="6.53515625" style="352" customWidth="1"/>
    <col min="5644" max="5644" width="6.15234375" style="352" customWidth="1"/>
    <col min="5645" max="5667" width="8.69140625" style="352" customWidth="1"/>
    <col min="5668" max="5670" width="11.3828125" style="352" customWidth="1"/>
    <col min="5671" max="5678" width="0" style="352" hidden="1" customWidth="1"/>
    <col min="5679" max="5888" width="11.3828125" style="352"/>
    <col min="5889" max="5890" width="7.84375" style="352" customWidth="1"/>
    <col min="5891" max="5891" width="6.15234375" style="352" customWidth="1"/>
    <col min="5892" max="5892" width="6.15234375" style="352" bestFit="1" customWidth="1"/>
    <col min="5893" max="5893" width="7.84375" style="352" customWidth="1"/>
    <col min="5894" max="5894" width="6.23046875" style="352" customWidth="1"/>
    <col min="5895" max="5895" width="6.15234375" style="352" bestFit="1" customWidth="1"/>
    <col min="5896" max="5896" width="8" style="352" customWidth="1"/>
    <col min="5897" max="5897" width="6.15234375" style="352" customWidth="1"/>
    <col min="5898" max="5898" width="5.84375" style="352" customWidth="1"/>
    <col min="5899" max="5899" width="6.53515625" style="352" customWidth="1"/>
    <col min="5900" max="5900" width="6.15234375" style="352" customWidth="1"/>
    <col min="5901" max="5923" width="8.69140625" style="352" customWidth="1"/>
    <col min="5924" max="5926" width="11.3828125" style="352" customWidth="1"/>
    <col min="5927" max="5934" width="0" style="352" hidden="1" customWidth="1"/>
    <col min="5935" max="6144" width="11.3828125" style="352"/>
    <col min="6145" max="6146" width="7.84375" style="352" customWidth="1"/>
    <col min="6147" max="6147" width="6.15234375" style="352" customWidth="1"/>
    <col min="6148" max="6148" width="6.15234375" style="352" bestFit="1" customWidth="1"/>
    <col min="6149" max="6149" width="7.84375" style="352" customWidth="1"/>
    <col min="6150" max="6150" width="6.23046875" style="352" customWidth="1"/>
    <col min="6151" max="6151" width="6.15234375" style="352" bestFit="1" customWidth="1"/>
    <col min="6152" max="6152" width="8" style="352" customWidth="1"/>
    <col min="6153" max="6153" width="6.15234375" style="352" customWidth="1"/>
    <col min="6154" max="6154" width="5.84375" style="352" customWidth="1"/>
    <col min="6155" max="6155" width="6.53515625" style="352" customWidth="1"/>
    <col min="6156" max="6156" width="6.15234375" style="352" customWidth="1"/>
    <col min="6157" max="6179" width="8.69140625" style="352" customWidth="1"/>
    <col min="6180" max="6182" width="11.3828125" style="352" customWidth="1"/>
    <col min="6183" max="6190" width="0" style="352" hidden="1" customWidth="1"/>
    <col min="6191" max="6400" width="11.3828125" style="352"/>
    <col min="6401" max="6402" width="7.84375" style="352" customWidth="1"/>
    <col min="6403" max="6403" width="6.15234375" style="352" customWidth="1"/>
    <col min="6404" max="6404" width="6.15234375" style="352" bestFit="1" customWidth="1"/>
    <col min="6405" max="6405" width="7.84375" style="352" customWidth="1"/>
    <col min="6406" max="6406" width="6.23046875" style="352" customWidth="1"/>
    <col min="6407" max="6407" width="6.15234375" style="352" bestFit="1" customWidth="1"/>
    <col min="6408" max="6408" width="8" style="352" customWidth="1"/>
    <col min="6409" max="6409" width="6.15234375" style="352" customWidth="1"/>
    <col min="6410" max="6410" width="5.84375" style="352" customWidth="1"/>
    <col min="6411" max="6411" width="6.53515625" style="352" customWidth="1"/>
    <col min="6412" max="6412" width="6.15234375" style="352" customWidth="1"/>
    <col min="6413" max="6435" width="8.69140625" style="352" customWidth="1"/>
    <col min="6436" max="6438" width="11.3828125" style="352" customWidth="1"/>
    <col min="6439" max="6446" width="0" style="352" hidden="1" customWidth="1"/>
    <col min="6447" max="6656" width="11.3828125" style="352"/>
    <col min="6657" max="6658" width="7.84375" style="352" customWidth="1"/>
    <col min="6659" max="6659" width="6.15234375" style="352" customWidth="1"/>
    <col min="6660" max="6660" width="6.15234375" style="352" bestFit="1" customWidth="1"/>
    <col min="6661" max="6661" width="7.84375" style="352" customWidth="1"/>
    <col min="6662" max="6662" width="6.23046875" style="352" customWidth="1"/>
    <col min="6663" max="6663" width="6.15234375" style="352" bestFit="1" customWidth="1"/>
    <col min="6664" max="6664" width="8" style="352" customWidth="1"/>
    <col min="6665" max="6665" width="6.15234375" style="352" customWidth="1"/>
    <col min="6666" max="6666" width="5.84375" style="352" customWidth="1"/>
    <col min="6667" max="6667" width="6.53515625" style="352" customWidth="1"/>
    <col min="6668" max="6668" width="6.15234375" style="352" customWidth="1"/>
    <col min="6669" max="6691" width="8.69140625" style="352" customWidth="1"/>
    <col min="6692" max="6694" width="11.3828125" style="352" customWidth="1"/>
    <col min="6695" max="6702" width="0" style="352" hidden="1" customWidth="1"/>
    <col min="6703" max="6912" width="11.3828125" style="352"/>
    <col min="6913" max="6914" width="7.84375" style="352" customWidth="1"/>
    <col min="6915" max="6915" width="6.15234375" style="352" customWidth="1"/>
    <col min="6916" max="6916" width="6.15234375" style="352" bestFit="1" customWidth="1"/>
    <col min="6917" max="6917" width="7.84375" style="352" customWidth="1"/>
    <col min="6918" max="6918" width="6.23046875" style="352" customWidth="1"/>
    <col min="6919" max="6919" width="6.15234375" style="352" bestFit="1" customWidth="1"/>
    <col min="6920" max="6920" width="8" style="352" customWidth="1"/>
    <col min="6921" max="6921" width="6.15234375" style="352" customWidth="1"/>
    <col min="6922" max="6922" width="5.84375" style="352" customWidth="1"/>
    <col min="6923" max="6923" width="6.53515625" style="352" customWidth="1"/>
    <col min="6924" max="6924" width="6.15234375" style="352" customWidth="1"/>
    <col min="6925" max="6947" width="8.69140625" style="352" customWidth="1"/>
    <col min="6948" max="6950" width="11.3828125" style="352" customWidth="1"/>
    <col min="6951" max="6958" width="0" style="352" hidden="1" customWidth="1"/>
    <col min="6959" max="7168" width="11.3828125" style="352"/>
    <col min="7169" max="7170" width="7.84375" style="352" customWidth="1"/>
    <col min="7171" max="7171" width="6.15234375" style="352" customWidth="1"/>
    <col min="7172" max="7172" width="6.15234375" style="352" bestFit="1" customWidth="1"/>
    <col min="7173" max="7173" width="7.84375" style="352" customWidth="1"/>
    <col min="7174" max="7174" width="6.23046875" style="352" customWidth="1"/>
    <col min="7175" max="7175" width="6.15234375" style="352" bestFit="1" customWidth="1"/>
    <col min="7176" max="7176" width="8" style="352" customWidth="1"/>
    <col min="7177" max="7177" width="6.15234375" style="352" customWidth="1"/>
    <col min="7178" max="7178" width="5.84375" style="352" customWidth="1"/>
    <col min="7179" max="7179" width="6.53515625" style="352" customWidth="1"/>
    <col min="7180" max="7180" width="6.15234375" style="352" customWidth="1"/>
    <col min="7181" max="7203" width="8.69140625" style="352" customWidth="1"/>
    <col min="7204" max="7206" width="11.3828125" style="352" customWidth="1"/>
    <col min="7207" max="7214" width="0" style="352" hidden="1" customWidth="1"/>
    <col min="7215" max="7424" width="11.3828125" style="352"/>
    <col min="7425" max="7426" width="7.84375" style="352" customWidth="1"/>
    <col min="7427" max="7427" width="6.15234375" style="352" customWidth="1"/>
    <col min="7428" max="7428" width="6.15234375" style="352" bestFit="1" customWidth="1"/>
    <col min="7429" max="7429" width="7.84375" style="352" customWidth="1"/>
    <col min="7430" max="7430" width="6.23046875" style="352" customWidth="1"/>
    <col min="7431" max="7431" width="6.15234375" style="352" bestFit="1" customWidth="1"/>
    <col min="7432" max="7432" width="8" style="352" customWidth="1"/>
    <col min="7433" max="7433" width="6.15234375" style="352" customWidth="1"/>
    <col min="7434" max="7434" width="5.84375" style="352" customWidth="1"/>
    <col min="7435" max="7435" width="6.53515625" style="352" customWidth="1"/>
    <col min="7436" max="7436" width="6.15234375" style="352" customWidth="1"/>
    <col min="7437" max="7459" width="8.69140625" style="352" customWidth="1"/>
    <col min="7460" max="7462" width="11.3828125" style="352" customWidth="1"/>
    <col min="7463" max="7470" width="0" style="352" hidden="1" customWidth="1"/>
    <col min="7471" max="7680" width="11.3828125" style="352"/>
    <col min="7681" max="7682" width="7.84375" style="352" customWidth="1"/>
    <col min="7683" max="7683" width="6.15234375" style="352" customWidth="1"/>
    <col min="7684" max="7684" width="6.15234375" style="352" bestFit="1" customWidth="1"/>
    <col min="7685" max="7685" width="7.84375" style="352" customWidth="1"/>
    <col min="7686" max="7686" width="6.23046875" style="352" customWidth="1"/>
    <col min="7687" max="7687" width="6.15234375" style="352" bestFit="1" customWidth="1"/>
    <col min="7688" max="7688" width="8" style="352" customWidth="1"/>
    <col min="7689" max="7689" width="6.15234375" style="352" customWidth="1"/>
    <col min="7690" max="7690" width="5.84375" style="352" customWidth="1"/>
    <col min="7691" max="7691" width="6.53515625" style="352" customWidth="1"/>
    <col min="7692" max="7692" width="6.15234375" style="352" customWidth="1"/>
    <col min="7693" max="7715" width="8.69140625" style="352" customWidth="1"/>
    <col min="7716" max="7718" width="11.3828125" style="352" customWidth="1"/>
    <col min="7719" max="7726" width="0" style="352" hidden="1" customWidth="1"/>
    <col min="7727" max="7936" width="11.3828125" style="352"/>
    <col min="7937" max="7938" width="7.84375" style="352" customWidth="1"/>
    <col min="7939" max="7939" width="6.15234375" style="352" customWidth="1"/>
    <col min="7940" max="7940" width="6.15234375" style="352" bestFit="1" customWidth="1"/>
    <col min="7941" max="7941" width="7.84375" style="352" customWidth="1"/>
    <col min="7942" max="7942" width="6.23046875" style="352" customWidth="1"/>
    <col min="7943" max="7943" width="6.15234375" style="352" bestFit="1" customWidth="1"/>
    <col min="7944" max="7944" width="8" style="352" customWidth="1"/>
    <col min="7945" max="7945" width="6.15234375" style="352" customWidth="1"/>
    <col min="7946" max="7946" width="5.84375" style="352" customWidth="1"/>
    <col min="7947" max="7947" width="6.53515625" style="352" customWidth="1"/>
    <col min="7948" max="7948" width="6.15234375" style="352" customWidth="1"/>
    <col min="7949" max="7971" width="8.69140625" style="352" customWidth="1"/>
    <col min="7972" max="7974" width="11.3828125" style="352" customWidth="1"/>
    <col min="7975" max="7982" width="0" style="352" hidden="1" customWidth="1"/>
    <col min="7983" max="8192" width="11.3828125" style="352"/>
    <col min="8193" max="8194" width="7.84375" style="352" customWidth="1"/>
    <col min="8195" max="8195" width="6.15234375" style="352" customWidth="1"/>
    <col min="8196" max="8196" width="6.15234375" style="352" bestFit="1" customWidth="1"/>
    <col min="8197" max="8197" width="7.84375" style="352" customWidth="1"/>
    <col min="8198" max="8198" width="6.23046875" style="352" customWidth="1"/>
    <col min="8199" max="8199" width="6.15234375" style="352" bestFit="1" customWidth="1"/>
    <col min="8200" max="8200" width="8" style="352" customWidth="1"/>
    <col min="8201" max="8201" width="6.15234375" style="352" customWidth="1"/>
    <col min="8202" max="8202" width="5.84375" style="352" customWidth="1"/>
    <col min="8203" max="8203" width="6.53515625" style="352" customWidth="1"/>
    <col min="8204" max="8204" width="6.15234375" style="352" customWidth="1"/>
    <col min="8205" max="8227" width="8.69140625" style="352" customWidth="1"/>
    <col min="8228" max="8230" width="11.3828125" style="352" customWidth="1"/>
    <col min="8231" max="8238" width="0" style="352" hidden="1" customWidth="1"/>
    <col min="8239" max="8448" width="11.3828125" style="352"/>
    <col min="8449" max="8450" width="7.84375" style="352" customWidth="1"/>
    <col min="8451" max="8451" width="6.15234375" style="352" customWidth="1"/>
    <col min="8452" max="8452" width="6.15234375" style="352" bestFit="1" customWidth="1"/>
    <col min="8453" max="8453" width="7.84375" style="352" customWidth="1"/>
    <col min="8454" max="8454" width="6.23046875" style="352" customWidth="1"/>
    <col min="8455" max="8455" width="6.15234375" style="352" bestFit="1" customWidth="1"/>
    <col min="8456" max="8456" width="8" style="352" customWidth="1"/>
    <col min="8457" max="8457" width="6.15234375" style="352" customWidth="1"/>
    <col min="8458" max="8458" width="5.84375" style="352" customWidth="1"/>
    <col min="8459" max="8459" width="6.53515625" style="352" customWidth="1"/>
    <col min="8460" max="8460" width="6.15234375" style="352" customWidth="1"/>
    <col min="8461" max="8483" width="8.69140625" style="352" customWidth="1"/>
    <col min="8484" max="8486" width="11.3828125" style="352" customWidth="1"/>
    <col min="8487" max="8494" width="0" style="352" hidden="1" customWidth="1"/>
    <col min="8495" max="8704" width="11.3828125" style="352"/>
    <col min="8705" max="8706" width="7.84375" style="352" customWidth="1"/>
    <col min="8707" max="8707" width="6.15234375" style="352" customWidth="1"/>
    <col min="8708" max="8708" width="6.15234375" style="352" bestFit="1" customWidth="1"/>
    <col min="8709" max="8709" width="7.84375" style="352" customWidth="1"/>
    <col min="8710" max="8710" width="6.23046875" style="352" customWidth="1"/>
    <col min="8711" max="8711" width="6.15234375" style="352" bestFit="1" customWidth="1"/>
    <col min="8712" max="8712" width="8" style="352" customWidth="1"/>
    <col min="8713" max="8713" width="6.15234375" style="352" customWidth="1"/>
    <col min="8714" max="8714" width="5.84375" style="352" customWidth="1"/>
    <col min="8715" max="8715" width="6.53515625" style="352" customWidth="1"/>
    <col min="8716" max="8716" width="6.15234375" style="352" customWidth="1"/>
    <col min="8717" max="8739" width="8.69140625" style="352" customWidth="1"/>
    <col min="8740" max="8742" width="11.3828125" style="352" customWidth="1"/>
    <col min="8743" max="8750" width="0" style="352" hidden="1" customWidth="1"/>
    <col min="8751" max="8960" width="11.3828125" style="352"/>
    <col min="8961" max="8962" width="7.84375" style="352" customWidth="1"/>
    <col min="8963" max="8963" width="6.15234375" style="352" customWidth="1"/>
    <col min="8964" max="8964" width="6.15234375" style="352" bestFit="1" customWidth="1"/>
    <col min="8965" max="8965" width="7.84375" style="352" customWidth="1"/>
    <col min="8966" max="8966" width="6.23046875" style="352" customWidth="1"/>
    <col min="8967" max="8967" width="6.15234375" style="352" bestFit="1" customWidth="1"/>
    <col min="8968" max="8968" width="8" style="352" customWidth="1"/>
    <col min="8969" max="8969" width="6.15234375" style="352" customWidth="1"/>
    <col min="8970" max="8970" width="5.84375" style="352" customWidth="1"/>
    <col min="8971" max="8971" width="6.53515625" style="352" customWidth="1"/>
    <col min="8972" max="8972" width="6.15234375" style="352" customWidth="1"/>
    <col min="8973" max="8995" width="8.69140625" style="352" customWidth="1"/>
    <col min="8996" max="8998" width="11.3828125" style="352" customWidth="1"/>
    <col min="8999" max="9006" width="0" style="352" hidden="1" customWidth="1"/>
    <col min="9007" max="9216" width="11.3828125" style="352"/>
    <col min="9217" max="9218" width="7.84375" style="352" customWidth="1"/>
    <col min="9219" max="9219" width="6.15234375" style="352" customWidth="1"/>
    <col min="9220" max="9220" width="6.15234375" style="352" bestFit="1" customWidth="1"/>
    <col min="9221" max="9221" width="7.84375" style="352" customWidth="1"/>
    <col min="9222" max="9222" width="6.23046875" style="352" customWidth="1"/>
    <col min="9223" max="9223" width="6.15234375" style="352" bestFit="1" customWidth="1"/>
    <col min="9224" max="9224" width="8" style="352" customWidth="1"/>
    <col min="9225" max="9225" width="6.15234375" style="352" customWidth="1"/>
    <col min="9226" max="9226" width="5.84375" style="352" customWidth="1"/>
    <col min="9227" max="9227" width="6.53515625" style="352" customWidth="1"/>
    <col min="9228" max="9228" width="6.15234375" style="352" customWidth="1"/>
    <col min="9229" max="9251" width="8.69140625" style="352" customWidth="1"/>
    <col min="9252" max="9254" width="11.3828125" style="352" customWidth="1"/>
    <col min="9255" max="9262" width="0" style="352" hidden="1" customWidth="1"/>
    <col min="9263" max="9472" width="11.3828125" style="352"/>
    <col min="9473" max="9474" width="7.84375" style="352" customWidth="1"/>
    <col min="9475" max="9475" width="6.15234375" style="352" customWidth="1"/>
    <col min="9476" max="9476" width="6.15234375" style="352" bestFit="1" customWidth="1"/>
    <col min="9477" max="9477" width="7.84375" style="352" customWidth="1"/>
    <col min="9478" max="9478" width="6.23046875" style="352" customWidth="1"/>
    <col min="9479" max="9479" width="6.15234375" style="352" bestFit="1" customWidth="1"/>
    <col min="9480" max="9480" width="8" style="352" customWidth="1"/>
    <col min="9481" max="9481" width="6.15234375" style="352" customWidth="1"/>
    <col min="9482" max="9482" width="5.84375" style="352" customWidth="1"/>
    <col min="9483" max="9483" width="6.53515625" style="352" customWidth="1"/>
    <col min="9484" max="9484" width="6.15234375" style="352" customWidth="1"/>
    <col min="9485" max="9507" width="8.69140625" style="352" customWidth="1"/>
    <col min="9508" max="9510" width="11.3828125" style="352" customWidth="1"/>
    <col min="9511" max="9518" width="0" style="352" hidden="1" customWidth="1"/>
    <col min="9519" max="9728" width="11.3828125" style="352"/>
    <col min="9729" max="9730" width="7.84375" style="352" customWidth="1"/>
    <col min="9731" max="9731" width="6.15234375" style="352" customWidth="1"/>
    <col min="9732" max="9732" width="6.15234375" style="352" bestFit="1" customWidth="1"/>
    <col min="9733" max="9733" width="7.84375" style="352" customWidth="1"/>
    <col min="9734" max="9734" width="6.23046875" style="352" customWidth="1"/>
    <col min="9735" max="9735" width="6.15234375" style="352" bestFit="1" customWidth="1"/>
    <col min="9736" max="9736" width="8" style="352" customWidth="1"/>
    <col min="9737" max="9737" width="6.15234375" style="352" customWidth="1"/>
    <col min="9738" max="9738" width="5.84375" style="352" customWidth="1"/>
    <col min="9739" max="9739" width="6.53515625" style="352" customWidth="1"/>
    <col min="9740" max="9740" width="6.15234375" style="352" customWidth="1"/>
    <col min="9741" max="9763" width="8.69140625" style="352" customWidth="1"/>
    <col min="9764" max="9766" width="11.3828125" style="352" customWidth="1"/>
    <col min="9767" max="9774" width="0" style="352" hidden="1" customWidth="1"/>
    <col min="9775" max="9984" width="11.3828125" style="352"/>
    <col min="9985" max="9986" width="7.84375" style="352" customWidth="1"/>
    <col min="9987" max="9987" width="6.15234375" style="352" customWidth="1"/>
    <col min="9988" max="9988" width="6.15234375" style="352" bestFit="1" customWidth="1"/>
    <col min="9989" max="9989" width="7.84375" style="352" customWidth="1"/>
    <col min="9990" max="9990" width="6.23046875" style="352" customWidth="1"/>
    <col min="9991" max="9991" width="6.15234375" style="352" bestFit="1" customWidth="1"/>
    <col min="9992" max="9992" width="8" style="352" customWidth="1"/>
    <col min="9993" max="9993" width="6.15234375" style="352" customWidth="1"/>
    <col min="9994" max="9994" width="5.84375" style="352" customWidth="1"/>
    <col min="9995" max="9995" width="6.53515625" style="352" customWidth="1"/>
    <col min="9996" max="9996" width="6.15234375" style="352" customWidth="1"/>
    <col min="9997" max="10019" width="8.69140625" style="352" customWidth="1"/>
    <col min="10020" max="10022" width="11.3828125" style="352" customWidth="1"/>
    <col min="10023" max="10030" width="0" style="352" hidden="1" customWidth="1"/>
    <col min="10031" max="10240" width="11.3828125" style="352"/>
    <col min="10241" max="10242" width="7.84375" style="352" customWidth="1"/>
    <col min="10243" max="10243" width="6.15234375" style="352" customWidth="1"/>
    <col min="10244" max="10244" width="6.15234375" style="352" bestFit="1" customWidth="1"/>
    <col min="10245" max="10245" width="7.84375" style="352" customWidth="1"/>
    <col min="10246" max="10246" width="6.23046875" style="352" customWidth="1"/>
    <col min="10247" max="10247" width="6.15234375" style="352" bestFit="1" customWidth="1"/>
    <col min="10248" max="10248" width="8" style="352" customWidth="1"/>
    <col min="10249" max="10249" width="6.15234375" style="352" customWidth="1"/>
    <col min="10250" max="10250" width="5.84375" style="352" customWidth="1"/>
    <col min="10251" max="10251" width="6.53515625" style="352" customWidth="1"/>
    <col min="10252" max="10252" width="6.15234375" style="352" customWidth="1"/>
    <col min="10253" max="10275" width="8.69140625" style="352" customWidth="1"/>
    <col min="10276" max="10278" width="11.3828125" style="352" customWidth="1"/>
    <col min="10279" max="10286" width="0" style="352" hidden="1" customWidth="1"/>
    <col min="10287" max="10496" width="11.3828125" style="352"/>
    <col min="10497" max="10498" width="7.84375" style="352" customWidth="1"/>
    <col min="10499" max="10499" width="6.15234375" style="352" customWidth="1"/>
    <col min="10500" max="10500" width="6.15234375" style="352" bestFit="1" customWidth="1"/>
    <col min="10501" max="10501" width="7.84375" style="352" customWidth="1"/>
    <col min="10502" max="10502" width="6.23046875" style="352" customWidth="1"/>
    <col min="10503" max="10503" width="6.15234375" style="352" bestFit="1" customWidth="1"/>
    <col min="10504" max="10504" width="8" style="352" customWidth="1"/>
    <col min="10505" max="10505" width="6.15234375" style="352" customWidth="1"/>
    <col min="10506" max="10506" width="5.84375" style="352" customWidth="1"/>
    <col min="10507" max="10507" width="6.53515625" style="352" customWidth="1"/>
    <col min="10508" max="10508" width="6.15234375" style="352" customWidth="1"/>
    <col min="10509" max="10531" width="8.69140625" style="352" customWidth="1"/>
    <col min="10532" max="10534" width="11.3828125" style="352" customWidth="1"/>
    <col min="10535" max="10542" width="0" style="352" hidden="1" customWidth="1"/>
    <col min="10543" max="10752" width="11.3828125" style="352"/>
    <col min="10753" max="10754" width="7.84375" style="352" customWidth="1"/>
    <col min="10755" max="10755" width="6.15234375" style="352" customWidth="1"/>
    <col min="10756" max="10756" width="6.15234375" style="352" bestFit="1" customWidth="1"/>
    <col min="10757" max="10757" width="7.84375" style="352" customWidth="1"/>
    <col min="10758" max="10758" width="6.23046875" style="352" customWidth="1"/>
    <col min="10759" max="10759" width="6.15234375" style="352" bestFit="1" customWidth="1"/>
    <col min="10760" max="10760" width="8" style="352" customWidth="1"/>
    <col min="10761" max="10761" width="6.15234375" style="352" customWidth="1"/>
    <col min="10762" max="10762" width="5.84375" style="352" customWidth="1"/>
    <col min="10763" max="10763" width="6.53515625" style="352" customWidth="1"/>
    <col min="10764" max="10764" width="6.15234375" style="352" customWidth="1"/>
    <col min="10765" max="10787" width="8.69140625" style="352" customWidth="1"/>
    <col min="10788" max="10790" width="11.3828125" style="352" customWidth="1"/>
    <col min="10791" max="10798" width="0" style="352" hidden="1" customWidth="1"/>
    <col min="10799" max="11008" width="11.3828125" style="352"/>
    <col min="11009" max="11010" width="7.84375" style="352" customWidth="1"/>
    <col min="11011" max="11011" width="6.15234375" style="352" customWidth="1"/>
    <col min="11012" max="11012" width="6.15234375" style="352" bestFit="1" customWidth="1"/>
    <col min="11013" max="11013" width="7.84375" style="352" customWidth="1"/>
    <col min="11014" max="11014" width="6.23046875" style="352" customWidth="1"/>
    <col min="11015" max="11015" width="6.15234375" style="352" bestFit="1" customWidth="1"/>
    <col min="11016" max="11016" width="8" style="352" customWidth="1"/>
    <col min="11017" max="11017" width="6.15234375" style="352" customWidth="1"/>
    <col min="11018" max="11018" width="5.84375" style="352" customWidth="1"/>
    <col min="11019" max="11019" width="6.53515625" style="352" customWidth="1"/>
    <col min="11020" max="11020" width="6.15234375" style="352" customWidth="1"/>
    <col min="11021" max="11043" width="8.69140625" style="352" customWidth="1"/>
    <col min="11044" max="11046" width="11.3828125" style="352" customWidth="1"/>
    <col min="11047" max="11054" width="0" style="352" hidden="1" customWidth="1"/>
    <col min="11055" max="11264" width="11.3828125" style="352"/>
    <col min="11265" max="11266" width="7.84375" style="352" customWidth="1"/>
    <col min="11267" max="11267" width="6.15234375" style="352" customWidth="1"/>
    <col min="11268" max="11268" width="6.15234375" style="352" bestFit="1" customWidth="1"/>
    <col min="11269" max="11269" width="7.84375" style="352" customWidth="1"/>
    <col min="11270" max="11270" width="6.23046875" style="352" customWidth="1"/>
    <col min="11271" max="11271" width="6.15234375" style="352" bestFit="1" customWidth="1"/>
    <col min="11272" max="11272" width="8" style="352" customWidth="1"/>
    <col min="11273" max="11273" width="6.15234375" style="352" customWidth="1"/>
    <col min="11274" max="11274" width="5.84375" style="352" customWidth="1"/>
    <col min="11275" max="11275" width="6.53515625" style="352" customWidth="1"/>
    <col min="11276" max="11276" width="6.15234375" style="352" customWidth="1"/>
    <col min="11277" max="11299" width="8.69140625" style="352" customWidth="1"/>
    <col min="11300" max="11302" width="11.3828125" style="352" customWidth="1"/>
    <col min="11303" max="11310" width="0" style="352" hidden="1" customWidth="1"/>
    <col min="11311" max="11520" width="11.3828125" style="352"/>
    <col min="11521" max="11522" width="7.84375" style="352" customWidth="1"/>
    <col min="11523" max="11523" width="6.15234375" style="352" customWidth="1"/>
    <col min="11524" max="11524" width="6.15234375" style="352" bestFit="1" customWidth="1"/>
    <col min="11525" max="11525" width="7.84375" style="352" customWidth="1"/>
    <col min="11526" max="11526" width="6.23046875" style="352" customWidth="1"/>
    <col min="11527" max="11527" width="6.15234375" style="352" bestFit="1" customWidth="1"/>
    <col min="11528" max="11528" width="8" style="352" customWidth="1"/>
    <col min="11529" max="11529" width="6.15234375" style="352" customWidth="1"/>
    <col min="11530" max="11530" width="5.84375" style="352" customWidth="1"/>
    <col min="11531" max="11531" width="6.53515625" style="352" customWidth="1"/>
    <col min="11532" max="11532" width="6.15234375" style="352" customWidth="1"/>
    <col min="11533" max="11555" width="8.69140625" style="352" customWidth="1"/>
    <col min="11556" max="11558" width="11.3828125" style="352" customWidth="1"/>
    <col min="11559" max="11566" width="0" style="352" hidden="1" customWidth="1"/>
    <col min="11567" max="11776" width="11.3828125" style="352"/>
    <col min="11777" max="11778" width="7.84375" style="352" customWidth="1"/>
    <col min="11779" max="11779" width="6.15234375" style="352" customWidth="1"/>
    <col min="11780" max="11780" width="6.15234375" style="352" bestFit="1" customWidth="1"/>
    <col min="11781" max="11781" width="7.84375" style="352" customWidth="1"/>
    <col min="11782" max="11782" width="6.23046875" style="352" customWidth="1"/>
    <col min="11783" max="11783" width="6.15234375" style="352" bestFit="1" customWidth="1"/>
    <col min="11784" max="11784" width="8" style="352" customWidth="1"/>
    <col min="11785" max="11785" width="6.15234375" style="352" customWidth="1"/>
    <col min="11786" max="11786" width="5.84375" style="352" customWidth="1"/>
    <col min="11787" max="11787" width="6.53515625" style="352" customWidth="1"/>
    <col min="11788" max="11788" width="6.15234375" style="352" customWidth="1"/>
    <col min="11789" max="11811" width="8.69140625" style="352" customWidth="1"/>
    <col min="11812" max="11814" width="11.3828125" style="352" customWidth="1"/>
    <col min="11815" max="11822" width="0" style="352" hidden="1" customWidth="1"/>
    <col min="11823" max="12032" width="11.3828125" style="352"/>
    <col min="12033" max="12034" width="7.84375" style="352" customWidth="1"/>
    <col min="12035" max="12035" width="6.15234375" style="352" customWidth="1"/>
    <col min="12036" max="12036" width="6.15234375" style="352" bestFit="1" customWidth="1"/>
    <col min="12037" max="12037" width="7.84375" style="352" customWidth="1"/>
    <col min="12038" max="12038" width="6.23046875" style="352" customWidth="1"/>
    <col min="12039" max="12039" width="6.15234375" style="352" bestFit="1" customWidth="1"/>
    <col min="12040" max="12040" width="8" style="352" customWidth="1"/>
    <col min="12041" max="12041" width="6.15234375" style="352" customWidth="1"/>
    <col min="12042" max="12042" width="5.84375" style="352" customWidth="1"/>
    <col min="12043" max="12043" width="6.53515625" style="352" customWidth="1"/>
    <col min="12044" max="12044" width="6.15234375" style="352" customWidth="1"/>
    <col min="12045" max="12067" width="8.69140625" style="352" customWidth="1"/>
    <col min="12068" max="12070" width="11.3828125" style="352" customWidth="1"/>
    <col min="12071" max="12078" width="0" style="352" hidden="1" customWidth="1"/>
    <col min="12079" max="12288" width="11.3828125" style="352"/>
    <col min="12289" max="12290" width="7.84375" style="352" customWidth="1"/>
    <col min="12291" max="12291" width="6.15234375" style="352" customWidth="1"/>
    <col min="12292" max="12292" width="6.15234375" style="352" bestFit="1" customWidth="1"/>
    <col min="12293" max="12293" width="7.84375" style="352" customWidth="1"/>
    <col min="12294" max="12294" width="6.23046875" style="352" customWidth="1"/>
    <col min="12295" max="12295" width="6.15234375" style="352" bestFit="1" customWidth="1"/>
    <col min="12296" max="12296" width="8" style="352" customWidth="1"/>
    <col min="12297" max="12297" width="6.15234375" style="352" customWidth="1"/>
    <col min="12298" max="12298" width="5.84375" style="352" customWidth="1"/>
    <col min="12299" max="12299" width="6.53515625" style="352" customWidth="1"/>
    <col min="12300" max="12300" width="6.15234375" style="352" customWidth="1"/>
    <col min="12301" max="12323" width="8.69140625" style="352" customWidth="1"/>
    <col min="12324" max="12326" width="11.3828125" style="352" customWidth="1"/>
    <col min="12327" max="12334" width="0" style="352" hidden="1" customWidth="1"/>
    <col min="12335" max="12544" width="11.3828125" style="352"/>
    <col min="12545" max="12546" width="7.84375" style="352" customWidth="1"/>
    <col min="12547" max="12547" width="6.15234375" style="352" customWidth="1"/>
    <col min="12548" max="12548" width="6.15234375" style="352" bestFit="1" customWidth="1"/>
    <col min="12549" max="12549" width="7.84375" style="352" customWidth="1"/>
    <col min="12550" max="12550" width="6.23046875" style="352" customWidth="1"/>
    <col min="12551" max="12551" width="6.15234375" style="352" bestFit="1" customWidth="1"/>
    <col min="12552" max="12552" width="8" style="352" customWidth="1"/>
    <col min="12553" max="12553" width="6.15234375" style="352" customWidth="1"/>
    <col min="12554" max="12554" width="5.84375" style="352" customWidth="1"/>
    <col min="12555" max="12555" width="6.53515625" style="352" customWidth="1"/>
    <col min="12556" max="12556" width="6.15234375" style="352" customWidth="1"/>
    <col min="12557" max="12579" width="8.69140625" style="352" customWidth="1"/>
    <col min="12580" max="12582" width="11.3828125" style="352" customWidth="1"/>
    <col min="12583" max="12590" width="0" style="352" hidden="1" customWidth="1"/>
    <col min="12591" max="12800" width="11.3828125" style="352"/>
    <col min="12801" max="12802" width="7.84375" style="352" customWidth="1"/>
    <col min="12803" max="12803" width="6.15234375" style="352" customWidth="1"/>
    <col min="12804" max="12804" width="6.15234375" style="352" bestFit="1" customWidth="1"/>
    <col min="12805" max="12805" width="7.84375" style="352" customWidth="1"/>
    <col min="12806" max="12806" width="6.23046875" style="352" customWidth="1"/>
    <col min="12807" max="12807" width="6.15234375" style="352" bestFit="1" customWidth="1"/>
    <col min="12808" max="12808" width="8" style="352" customWidth="1"/>
    <col min="12809" max="12809" width="6.15234375" style="352" customWidth="1"/>
    <col min="12810" max="12810" width="5.84375" style="352" customWidth="1"/>
    <col min="12811" max="12811" width="6.53515625" style="352" customWidth="1"/>
    <col min="12812" max="12812" width="6.15234375" style="352" customWidth="1"/>
    <col min="12813" max="12835" width="8.69140625" style="352" customWidth="1"/>
    <col min="12836" max="12838" width="11.3828125" style="352" customWidth="1"/>
    <col min="12839" max="12846" width="0" style="352" hidden="1" customWidth="1"/>
    <col min="12847" max="13056" width="11.3828125" style="352"/>
    <col min="13057" max="13058" width="7.84375" style="352" customWidth="1"/>
    <col min="13059" max="13059" width="6.15234375" style="352" customWidth="1"/>
    <col min="13060" max="13060" width="6.15234375" style="352" bestFit="1" customWidth="1"/>
    <col min="13061" max="13061" width="7.84375" style="352" customWidth="1"/>
    <col min="13062" max="13062" width="6.23046875" style="352" customWidth="1"/>
    <col min="13063" max="13063" width="6.15234375" style="352" bestFit="1" customWidth="1"/>
    <col min="13064" max="13064" width="8" style="352" customWidth="1"/>
    <col min="13065" max="13065" width="6.15234375" style="352" customWidth="1"/>
    <col min="13066" max="13066" width="5.84375" style="352" customWidth="1"/>
    <col min="13067" max="13067" width="6.53515625" style="352" customWidth="1"/>
    <col min="13068" max="13068" width="6.15234375" style="352" customWidth="1"/>
    <col min="13069" max="13091" width="8.69140625" style="352" customWidth="1"/>
    <col min="13092" max="13094" width="11.3828125" style="352" customWidth="1"/>
    <col min="13095" max="13102" width="0" style="352" hidden="1" customWidth="1"/>
    <col min="13103" max="13312" width="11.3828125" style="352"/>
    <col min="13313" max="13314" width="7.84375" style="352" customWidth="1"/>
    <col min="13315" max="13315" width="6.15234375" style="352" customWidth="1"/>
    <col min="13316" max="13316" width="6.15234375" style="352" bestFit="1" customWidth="1"/>
    <col min="13317" max="13317" width="7.84375" style="352" customWidth="1"/>
    <col min="13318" max="13318" width="6.23046875" style="352" customWidth="1"/>
    <col min="13319" max="13319" width="6.15234375" style="352" bestFit="1" customWidth="1"/>
    <col min="13320" max="13320" width="8" style="352" customWidth="1"/>
    <col min="13321" max="13321" width="6.15234375" style="352" customWidth="1"/>
    <col min="13322" max="13322" width="5.84375" style="352" customWidth="1"/>
    <col min="13323" max="13323" width="6.53515625" style="352" customWidth="1"/>
    <col min="13324" max="13324" width="6.15234375" style="352" customWidth="1"/>
    <col min="13325" max="13347" width="8.69140625" style="352" customWidth="1"/>
    <col min="13348" max="13350" width="11.3828125" style="352" customWidth="1"/>
    <col min="13351" max="13358" width="0" style="352" hidden="1" customWidth="1"/>
    <col min="13359" max="13568" width="11.3828125" style="352"/>
    <col min="13569" max="13570" width="7.84375" style="352" customWidth="1"/>
    <col min="13571" max="13571" width="6.15234375" style="352" customWidth="1"/>
    <col min="13572" max="13572" width="6.15234375" style="352" bestFit="1" customWidth="1"/>
    <col min="13573" max="13573" width="7.84375" style="352" customWidth="1"/>
    <col min="13574" max="13574" width="6.23046875" style="352" customWidth="1"/>
    <col min="13575" max="13575" width="6.15234375" style="352" bestFit="1" customWidth="1"/>
    <col min="13576" max="13576" width="8" style="352" customWidth="1"/>
    <col min="13577" max="13577" width="6.15234375" style="352" customWidth="1"/>
    <col min="13578" max="13578" width="5.84375" style="352" customWidth="1"/>
    <col min="13579" max="13579" width="6.53515625" style="352" customWidth="1"/>
    <col min="13580" max="13580" width="6.15234375" style="352" customWidth="1"/>
    <col min="13581" max="13603" width="8.69140625" style="352" customWidth="1"/>
    <col min="13604" max="13606" width="11.3828125" style="352" customWidth="1"/>
    <col min="13607" max="13614" width="0" style="352" hidden="1" customWidth="1"/>
    <col min="13615" max="13824" width="11.3828125" style="352"/>
    <col min="13825" max="13826" width="7.84375" style="352" customWidth="1"/>
    <col min="13827" max="13827" width="6.15234375" style="352" customWidth="1"/>
    <col min="13828" max="13828" width="6.15234375" style="352" bestFit="1" customWidth="1"/>
    <col min="13829" max="13829" width="7.84375" style="352" customWidth="1"/>
    <col min="13830" max="13830" width="6.23046875" style="352" customWidth="1"/>
    <col min="13831" max="13831" width="6.15234375" style="352" bestFit="1" customWidth="1"/>
    <col min="13832" max="13832" width="8" style="352" customWidth="1"/>
    <col min="13833" max="13833" width="6.15234375" style="352" customWidth="1"/>
    <col min="13834" max="13834" width="5.84375" style="352" customWidth="1"/>
    <col min="13835" max="13835" width="6.53515625" style="352" customWidth="1"/>
    <col min="13836" max="13836" width="6.15234375" style="352" customWidth="1"/>
    <col min="13837" max="13859" width="8.69140625" style="352" customWidth="1"/>
    <col min="13860" max="13862" width="11.3828125" style="352" customWidth="1"/>
    <col min="13863" max="13870" width="0" style="352" hidden="1" customWidth="1"/>
    <col min="13871" max="14080" width="11.3828125" style="352"/>
    <col min="14081" max="14082" width="7.84375" style="352" customWidth="1"/>
    <col min="14083" max="14083" width="6.15234375" style="352" customWidth="1"/>
    <col min="14084" max="14084" width="6.15234375" style="352" bestFit="1" customWidth="1"/>
    <col min="14085" max="14085" width="7.84375" style="352" customWidth="1"/>
    <col min="14086" max="14086" width="6.23046875" style="352" customWidth="1"/>
    <col min="14087" max="14087" width="6.15234375" style="352" bestFit="1" customWidth="1"/>
    <col min="14088" max="14088" width="8" style="352" customWidth="1"/>
    <col min="14089" max="14089" width="6.15234375" style="352" customWidth="1"/>
    <col min="14090" max="14090" width="5.84375" style="352" customWidth="1"/>
    <col min="14091" max="14091" width="6.53515625" style="352" customWidth="1"/>
    <col min="14092" max="14092" width="6.15234375" style="352" customWidth="1"/>
    <col min="14093" max="14115" width="8.69140625" style="352" customWidth="1"/>
    <col min="14116" max="14118" width="11.3828125" style="352" customWidth="1"/>
    <col min="14119" max="14126" width="0" style="352" hidden="1" customWidth="1"/>
    <col min="14127" max="14336" width="11.3828125" style="352"/>
    <col min="14337" max="14338" width="7.84375" style="352" customWidth="1"/>
    <col min="14339" max="14339" width="6.15234375" style="352" customWidth="1"/>
    <col min="14340" max="14340" width="6.15234375" style="352" bestFit="1" customWidth="1"/>
    <col min="14341" max="14341" width="7.84375" style="352" customWidth="1"/>
    <col min="14342" max="14342" width="6.23046875" style="352" customWidth="1"/>
    <col min="14343" max="14343" width="6.15234375" style="352" bestFit="1" customWidth="1"/>
    <col min="14344" max="14344" width="8" style="352" customWidth="1"/>
    <col min="14345" max="14345" width="6.15234375" style="352" customWidth="1"/>
    <col min="14346" max="14346" width="5.84375" style="352" customWidth="1"/>
    <col min="14347" max="14347" width="6.53515625" style="352" customWidth="1"/>
    <col min="14348" max="14348" width="6.15234375" style="352" customWidth="1"/>
    <col min="14349" max="14371" width="8.69140625" style="352" customWidth="1"/>
    <col min="14372" max="14374" width="11.3828125" style="352" customWidth="1"/>
    <col min="14375" max="14382" width="0" style="352" hidden="1" customWidth="1"/>
    <col min="14383" max="14592" width="11.3828125" style="352"/>
    <col min="14593" max="14594" width="7.84375" style="352" customWidth="1"/>
    <col min="14595" max="14595" width="6.15234375" style="352" customWidth="1"/>
    <col min="14596" max="14596" width="6.15234375" style="352" bestFit="1" customWidth="1"/>
    <col min="14597" max="14597" width="7.84375" style="352" customWidth="1"/>
    <col min="14598" max="14598" width="6.23046875" style="352" customWidth="1"/>
    <col min="14599" max="14599" width="6.15234375" style="352" bestFit="1" customWidth="1"/>
    <col min="14600" max="14600" width="8" style="352" customWidth="1"/>
    <col min="14601" max="14601" width="6.15234375" style="352" customWidth="1"/>
    <col min="14602" max="14602" width="5.84375" style="352" customWidth="1"/>
    <col min="14603" max="14603" width="6.53515625" style="352" customWidth="1"/>
    <col min="14604" max="14604" width="6.15234375" style="352" customWidth="1"/>
    <col min="14605" max="14627" width="8.69140625" style="352" customWidth="1"/>
    <col min="14628" max="14630" width="11.3828125" style="352" customWidth="1"/>
    <col min="14631" max="14638" width="0" style="352" hidden="1" customWidth="1"/>
    <col min="14639" max="14848" width="11.3828125" style="352"/>
    <col min="14849" max="14850" width="7.84375" style="352" customWidth="1"/>
    <col min="14851" max="14851" width="6.15234375" style="352" customWidth="1"/>
    <col min="14852" max="14852" width="6.15234375" style="352" bestFit="1" customWidth="1"/>
    <col min="14853" max="14853" width="7.84375" style="352" customWidth="1"/>
    <col min="14854" max="14854" width="6.23046875" style="352" customWidth="1"/>
    <col min="14855" max="14855" width="6.15234375" style="352" bestFit="1" customWidth="1"/>
    <col min="14856" max="14856" width="8" style="352" customWidth="1"/>
    <col min="14857" max="14857" width="6.15234375" style="352" customWidth="1"/>
    <col min="14858" max="14858" width="5.84375" style="352" customWidth="1"/>
    <col min="14859" max="14859" width="6.53515625" style="352" customWidth="1"/>
    <col min="14860" max="14860" width="6.15234375" style="352" customWidth="1"/>
    <col min="14861" max="14883" width="8.69140625" style="352" customWidth="1"/>
    <col min="14884" max="14886" width="11.3828125" style="352" customWidth="1"/>
    <col min="14887" max="14894" width="0" style="352" hidden="1" customWidth="1"/>
    <col min="14895" max="15104" width="11.3828125" style="352"/>
    <col min="15105" max="15106" width="7.84375" style="352" customWidth="1"/>
    <col min="15107" max="15107" width="6.15234375" style="352" customWidth="1"/>
    <col min="15108" max="15108" width="6.15234375" style="352" bestFit="1" customWidth="1"/>
    <col min="15109" max="15109" width="7.84375" style="352" customWidth="1"/>
    <col min="15110" max="15110" width="6.23046875" style="352" customWidth="1"/>
    <col min="15111" max="15111" width="6.15234375" style="352" bestFit="1" customWidth="1"/>
    <col min="15112" max="15112" width="8" style="352" customWidth="1"/>
    <col min="15113" max="15113" width="6.15234375" style="352" customWidth="1"/>
    <col min="15114" max="15114" width="5.84375" style="352" customWidth="1"/>
    <col min="15115" max="15115" width="6.53515625" style="352" customWidth="1"/>
    <col min="15116" max="15116" width="6.15234375" style="352" customWidth="1"/>
    <col min="15117" max="15139" width="8.69140625" style="352" customWidth="1"/>
    <col min="15140" max="15142" width="11.3828125" style="352" customWidth="1"/>
    <col min="15143" max="15150" width="0" style="352" hidden="1" customWidth="1"/>
    <col min="15151" max="15360" width="11.3828125" style="352"/>
    <col min="15361" max="15362" width="7.84375" style="352" customWidth="1"/>
    <col min="15363" max="15363" width="6.15234375" style="352" customWidth="1"/>
    <col min="15364" max="15364" width="6.15234375" style="352" bestFit="1" customWidth="1"/>
    <col min="15365" max="15365" width="7.84375" style="352" customWidth="1"/>
    <col min="15366" max="15366" width="6.23046875" style="352" customWidth="1"/>
    <col min="15367" max="15367" width="6.15234375" style="352" bestFit="1" customWidth="1"/>
    <col min="15368" max="15368" width="8" style="352" customWidth="1"/>
    <col min="15369" max="15369" width="6.15234375" style="352" customWidth="1"/>
    <col min="15370" max="15370" width="5.84375" style="352" customWidth="1"/>
    <col min="15371" max="15371" width="6.53515625" style="352" customWidth="1"/>
    <col min="15372" max="15372" width="6.15234375" style="352" customWidth="1"/>
    <col min="15373" max="15395" width="8.69140625" style="352" customWidth="1"/>
    <col min="15396" max="15398" width="11.3828125" style="352" customWidth="1"/>
    <col min="15399" max="15406" width="0" style="352" hidden="1" customWidth="1"/>
    <col min="15407" max="15616" width="11.3828125" style="352"/>
    <col min="15617" max="15618" width="7.84375" style="352" customWidth="1"/>
    <col min="15619" max="15619" width="6.15234375" style="352" customWidth="1"/>
    <col min="15620" max="15620" width="6.15234375" style="352" bestFit="1" customWidth="1"/>
    <col min="15621" max="15621" width="7.84375" style="352" customWidth="1"/>
    <col min="15622" max="15622" width="6.23046875" style="352" customWidth="1"/>
    <col min="15623" max="15623" width="6.15234375" style="352" bestFit="1" customWidth="1"/>
    <col min="15624" max="15624" width="8" style="352" customWidth="1"/>
    <col min="15625" max="15625" width="6.15234375" style="352" customWidth="1"/>
    <col min="15626" max="15626" width="5.84375" style="352" customWidth="1"/>
    <col min="15627" max="15627" width="6.53515625" style="352" customWidth="1"/>
    <col min="15628" max="15628" width="6.15234375" style="352" customWidth="1"/>
    <col min="15629" max="15651" width="8.69140625" style="352" customWidth="1"/>
    <col min="15652" max="15654" width="11.3828125" style="352" customWidth="1"/>
    <col min="15655" max="15662" width="0" style="352" hidden="1" customWidth="1"/>
    <col min="15663" max="15872" width="11.3828125" style="352"/>
    <col min="15873" max="15874" width="7.84375" style="352" customWidth="1"/>
    <col min="15875" max="15875" width="6.15234375" style="352" customWidth="1"/>
    <col min="15876" max="15876" width="6.15234375" style="352" bestFit="1" customWidth="1"/>
    <col min="15877" max="15877" width="7.84375" style="352" customWidth="1"/>
    <col min="15878" max="15878" width="6.23046875" style="352" customWidth="1"/>
    <col min="15879" max="15879" width="6.15234375" style="352" bestFit="1" customWidth="1"/>
    <col min="15880" max="15880" width="8" style="352" customWidth="1"/>
    <col min="15881" max="15881" width="6.15234375" style="352" customWidth="1"/>
    <col min="15882" max="15882" width="5.84375" style="352" customWidth="1"/>
    <col min="15883" max="15883" width="6.53515625" style="352" customWidth="1"/>
    <col min="15884" max="15884" width="6.15234375" style="352" customWidth="1"/>
    <col min="15885" max="15907" width="8.69140625" style="352" customWidth="1"/>
    <col min="15908" max="15910" width="11.3828125" style="352" customWidth="1"/>
    <col min="15911" max="15918" width="0" style="352" hidden="1" customWidth="1"/>
    <col min="15919" max="16128" width="11.3828125" style="352"/>
    <col min="16129" max="16130" width="7.84375" style="352" customWidth="1"/>
    <col min="16131" max="16131" width="6.15234375" style="352" customWidth="1"/>
    <col min="16132" max="16132" width="6.15234375" style="352" bestFit="1" customWidth="1"/>
    <col min="16133" max="16133" width="7.84375" style="352" customWidth="1"/>
    <col min="16134" max="16134" width="6.23046875" style="352" customWidth="1"/>
    <col min="16135" max="16135" width="6.15234375" style="352" bestFit="1" customWidth="1"/>
    <col min="16136" max="16136" width="8" style="352" customWidth="1"/>
    <col min="16137" max="16137" width="6.15234375" style="352" customWidth="1"/>
    <col min="16138" max="16138" width="5.84375" style="352" customWidth="1"/>
    <col min="16139" max="16139" width="6.53515625" style="352" customWidth="1"/>
    <col min="16140" max="16140" width="6.15234375" style="352" customWidth="1"/>
    <col min="16141" max="16163" width="8.69140625" style="352" customWidth="1"/>
    <col min="16164" max="16166" width="11.3828125" style="352" customWidth="1"/>
    <col min="16167" max="16174" width="0" style="352" hidden="1" customWidth="1"/>
    <col min="16175" max="16384" width="11.3828125" style="352"/>
  </cols>
  <sheetData>
    <row r="1" spans="1:45" ht="18.75" customHeight="1" thickTop="1">
      <c r="A1" s="350"/>
      <c r="B1" s="351"/>
      <c r="C1" s="351"/>
      <c r="D1" s="899" t="s">
        <v>431</v>
      </c>
      <c r="E1" s="900"/>
      <c r="F1" s="900"/>
      <c r="G1" s="900"/>
      <c r="H1" s="900"/>
      <c r="I1" s="900"/>
      <c r="J1" s="900"/>
      <c r="K1" s="900"/>
      <c r="L1" s="901"/>
      <c r="AM1" s="352" t="s">
        <v>432</v>
      </c>
      <c r="AN1" s="355" t="str">
        <f>IF(D12="","",AVERAGE(C12:D16,F12:G16,I12:J16))</f>
        <v/>
      </c>
    </row>
    <row r="2" spans="1:45" ht="18.75" customHeight="1" thickBot="1">
      <c r="A2" s="353"/>
      <c r="B2" s="354"/>
      <c r="C2" s="354"/>
      <c r="D2" s="902"/>
      <c r="E2" s="903"/>
      <c r="F2" s="903"/>
      <c r="G2" s="903"/>
      <c r="H2" s="903"/>
      <c r="I2" s="903"/>
      <c r="J2" s="903"/>
      <c r="K2" s="903"/>
      <c r="L2" s="904"/>
    </row>
    <row r="3" spans="1:45" ht="12.9" thickTop="1">
      <c r="AM3" s="424" t="s">
        <v>433</v>
      </c>
      <c r="AO3" s="905" t="s">
        <v>434</v>
      </c>
      <c r="AP3" s="905"/>
      <c r="AR3" s="906" t="s">
        <v>435</v>
      </c>
      <c r="AS3" s="906"/>
    </row>
    <row r="4" spans="1:45" ht="15">
      <c r="A4" s="356" t="s">
        <v>388</v>
      </c>
      <c r="B4" s="357"/>
      <c r="C4" s="357"/>
      <c r="D4" s="357"/>
      <c r="E4" s="357"/>
      <c r="F4" s="357"/>
      <c r="G4" s="357"/>
      <c r="H4" s="357"/>
      <c r="I4" s="356" t="s">
        <v>389</v>
      </c>
      <c r="J4" s="357"/>
      <c r="K4" s="357"/>
      <c r="L4" s="357"/>
      <c r="AM4" s="425" t="str">
        <f>IF(C12="","",(D17-$AN$1)^2)</f>
        <v/>
      </c>
      <c r="AO4" s="426" t="str">
        <f>IF(C12="","",AVERAGE(C12:D12))</f>
        <v/>
      </c>
      <c r="AP4" s="426" t="str">
        <f>IF(AO4="","",(AO4-$D$17)^2)</f>
        <v/>
      </c>
      <c r="AR4" s="427" t="str">
        <f>IF(AO4="","",(AO4-C12)^2)</f>
        <v/>
      </c>
      <c r="AS4" s="427" t="str">
        <f>IF(AO4="","",(AO4-D12)^2)</f>
        <v/>
      </c>
    </row>
    <row r="5" spans="1:45" ht="15">
      <c r="A5" s="356" t="s">
        <v>390</v>
      </c>
      <c r="B5" s="357"/>
      <c r="C5" s="357"/>
      <c r="D5" s="357"/>
      <c r="E5" s="357"/>
      <c r="F5" s="357"/>
      <c r="G5" s="357"/>
      <c r="H5" s="357"/>
      <c r="I5" s="356" t="s">
        <v>391</v>
      </c>
      <c r="J5" s="357"/>
      <c r="K5" s="357"/>
      <c r="L5" s="357"/>
      <c r="AM5" s="425" t="str">
        <f>IF(F12="","",(G17-$AN$1)^2)</f>
        <v/>
      </c>
      <c r="AO5" s="426" t="str">
        <f>IF(C13="","",AVERAGE(C13:D13))</f>
        <v/>
      </c>
      <c r="AP5" s="426" t="str">
        <f>IF(AO5="","",(AO5-$D$17)^2)</f>
        <v/>
      </c>
      <c r="AR5" s="427" t="str">
        <f>IF(AO5="","",(AO5-C13)^2)</f>
        <v/>
      </c>
      <c r="AS5" s="427" t="str">
        <f>IF(AO5="","",(AO5-D13)^2)</f>
        <v/>
      </c>
    </row>
    <row r="6" spans="1:45" ht="15">
      <c r="A6" s="356" t="s">
        <v>392</v>
      </c>
      <c r="B6" s="357"/>
      <c r="C6" s="357"/>
      <c r="D6" s="357"/>
      <c r="E6" s="357"/>
      <c r="F6" s="357"/>
      <c r="G6" s="357"/>
      <c r="H6" s="357"/>
      <c r="I6" s="428" t="s">
        <v>393</v>
      </c>
      <c r="J6" s="429"/>
      <c r="K6" s="429"/>
      <c r="L6" s="430"/>
      <c r="AM6" s="431" t="str">
        <f>IF(I12="","",(J17-$AN$1)^2)</f>
        <v/>
      </c>
      <c r="AO6" s="426" t="str">
        <f>IF(C14="","",AVERAGE(C14:D14))</f>
        <v/>
      </c>
      <c r="AP6" s="426" t="str">
        <f>IF(AO6="","",(AO6-$D$17)^2)</f>
        <v/>
      </c>
      <c r="AR6" s="427" t="str">
        <f>IF(AO6="","",(AO6-C14)^2)</f>
        <v/>
      </c>
      <c r="AS6" s="427" t="str">
        <f>IF(AO6="","",(AO6-D14)^2)</f>
        <v/>
      </c>
    </row>
    <row r="7" spans="1:45" ht="15">
      <c r="A7" s="428" t="s">
        <v>394</v>
      </c>
      <c r="B7" s="429"/>
      <c r="C7" s="429"/>
      <c r="D7" s="432"/>
      <c r="E7" s="430"/>
      <c r="F7" s="357"/>
      <c r="G7" s="357"/>
      <c r="H7" s="357"/>
      <c r="I7" s="356" t="s">
        <v>395</v>
      </c>
      <c r="J7" s="357"/>
      <c r="K7" s="357"/>
      <c r="L7" s="360"/>
      <c r="AM7" s="425" t="str">
        <f>IF(D12="","",2*B16*SUM(AM4:AM6))</f>
        <v/>
      </c>
      <c r="AO7" s="426" t="str">
        <f>IF(C15="","",AVERAGE(C15:D15))</f>
        <v/>
      </c>
      <c r="AP7" s="426" t="str">
        <f>IF(AO7="","",(AO7-$D$17)^2)</f>
        <v/>
      </c>
      <c r="AR7" s="427" t="str">
        <f>IF(AO7="","",(AO7-C15)^2)</f>
        <v/>
      </c>
      <c r="AS7" s="427" t="str">
        <f>IF(AO7="","",(AO7-D15)^2)</f>
        <v/>
      </c>
    </row>
    <row r="8" spans="1:45" ht="15">
      <c r="A8" s="433"/>
      <c r="D8" s="434"/>
      <c r="I8" s="433"/>
      <c r="L8" s="434"/>
      <c r="AO8" s="426" t="str">
        <f>IF(C16="","",AVERAGE(C16:D16))</f>
        <v/>
      </c>
      <c r="AP8" s="426" t="str">
        <f>IF(AO8="","",(AO8-$D$17)^2)</f>
        <v/>
      </c>
      <c r="AR8" s="427" t="str">
        <f>IF(AO8="","",(AO8-C16)^2)</f>
        <v/>
      </c>
      <c r="AS8" s="427" t="str">
        <f>IF(AO8="","",(AO8-D16)^2)</f>
        <v/>
      </c>
    </row>
    <row r="9" spans="1:45" ht="12.9" thickBot="1">
      <c r="AO9" s="435" t="str">
        <f>IF(F12="","",AVERAGE(F12:G12))</f>
        <v/>
      </c>
      <c r="AP9" s="426" t="str">
        <f>IF(AO9="","",(AO9-$G$17)^2)</f>
        <v/>
      </c>
      <c r="AR9" s="427" t="str">
        <f>IF(AO9="","",(AO9-F12)^2)</f>
        <v/>
      </c>
      <c r="AS9" s="427" t="str">
        <f>IF(AO9="","",(AO9-G12)^2)</f>
        <v/>
      </c>
    </row>
    <row r="10" spans="1:45" ht="13.3" thickTop="1" thickBot="1">
      <c r="A10" s="436"/>
      <c r="B10" s="854" t="s">
        <v>396</v>
      </c>
      <c r="C10" s="855"/>
      <c r="D10" s="856"/>
      <c r="E10" s="854" t="s">
        <v>397</v>
      </c>
      <c r="F10" s="855"/>
      <c r="G10" s="856"/>
      <c r="H10" s="855" t="s">
        <v>398</v>
      </c>
      <c r="I10" s="855"/>
      <c r="J10" s="856"/>
      <c r="K10" s="436"/>
      <c r="L10" s="436"/>
      <c r="AO10" s="435" t="str">
        <f>IF(F13="","",AVERAGE(F13:G13))</f>
        <v/>
      </c>
      <c r="AP10" s="426" t="str">
        <f>IF(AO10="","",(AO10-$G$17)^2)</f>
        <v/>
      </c>
      <c r="AR10" s="427" t="str">
        <f>IF(AO10="","",(AO10-F13)^2)</f>
        <v/>
      </c>
      <c r="AS10" s="427" t="str">
        <f>IF(AO10="","",(AO10-G13)^2)</f>
        <v/>
      </c>
    </row>
    <row r="11" spans="1:45" s="355" customFormat="1" ht="24.75" customHeight="1" thickTop="1">
      <c r="B11" s="362" t="s">
        <v>436</v>
      </c>
      <c r="C11" s="437" t="s">
        <v>437</v>
      </c>
      <c r="D11" s="437" t="s">
        <v>438</v>
      </c>
      <c r="E11" s="362" t="s">
        <v>436</v>
      </c>
      <c r="F11" s="438" t="s">
        <v>437</v>
      </c>
      <c r="G11" s="438" t="s">
        <v>438</v>
      </c>
      <c r="H11" s="362" t="s">
        <v>436</v>
      </c>
      <c r="I11" s="439" t="s">
        <v>437</v>
      </c>
      <c r="J11" s="440" t="s">
        <v>438</v>
      </c>
      <c r="AO11" s="435" t="str">
        <f>IF(F14="","",AVERAGE(F14:G14))</f>
        <v/>
      </c>
      <c r="AP11" s="426" t="str">
        <f>IF(AO11="","",(AO11-$G$17)^2)</f>
        <v/>
      </c>
      <c r="AR11" s="427" t="str">
        <f>IF(AO11="","",(AO11-F14)^2)</f>
        <v/>
      </c>
      <c r="AS11" s="427" t="str">
        <f>IF(AO11="","",(AO11-G14)^2)</f>
        <v/>
      </c>
    </row>
    <row r="12" spans="1:45">
      <c r="B12" s="381">
        <v>1</v>
      </c>
      <c r="C12" s="441"/>
      <c r="D12" s="441"/>
      <c r="E12" s="381">
        <v>6</v>
      </c>
      <c r="F12" s="442"/>
      <c r="G12" s="442"/>
      <c r="H12" s="381">
        <v>11</v>
      </c>
      <c r="I12" s="443"/>
      <c r="J12" s="444"/>
      <c r="AO12" s="435" t="str">
        <f>IF(F15="","",AVERAGE(F15:G15))</f>
        <v/>
      </c>
      <c r="AP12" s="426" t="str">
        <f>IF(AO12="","",(AO12-$G$17)^2)</f>
        <v/>
      </c>
      <c r="AR12" s="427" t="str">
        <f>IF(AO12="","",(AO12-F15)^2)</f>
        <v/>
      </c>
      <c r="AS12" s="427" t="str">
        <f>IF(AO12="","",(AO12-G15)^2)</f>
        <v/>
      </c>
    </row>
    <row r="13" spans="1:45">
      <c r="B13" s="381">
        <v>2</v>
      </c>
      <c r="C13" s="441"/>
      <c r="D13" s="441"/>
      <c r="E13" s="381">
        <v>7</v>
      </c>
      <c r="F13" s="442"/>
      <c r="G13" s="442"/>
      <c r="H13" s="381">
        <v>12</v>
      </c>
      <c r="I13" s="443"/>
      <c r="J13" s="444"/>
      <c r="AO13" s="435" t="str">
        <f>IF(F16="","",AVERAGE(F16:G16))</f>
        <v/>
      </c>
      <c r="AP13" s="426" t="str">
        <f>IF(AO13="","",(AO13-$G$17)^2)</f>
        <v/>
      </c>
      <c r="AR13" s="427" t="str">
        <f>IF(AO13="","",(AO13-F16)^2)</f>
        <v/>
      </c>
      <c r="AS13" s="427" t="str">
        <f>IF(AO13="","",(AO13-G16)^2)</f>
        <v/>
      </c>
    </row>
    <row r="14" spans="1:45">
      <c r="B14" s="381">
        <v>3</v>
      </c>
      <c r="C14" s="441"/>
      <c r="D14" s="441"/>
      <c r="E14" s="381">
        <v>8</v>
      </c>
      <c r="F14" s="442"/>
      <c r="G14" s="442"/>
      <c r="H14" s="381">
        <v>13</v>
      </c>
      <c r="I14" s="443"/>
      <c r="J14" s="444"/>
      <c r="AO14" s="435" t="str">
        <f>IF(I12="","",AVERAGE(I12:J12))</f>
        <v/>
      </c>
      <c r="AP14" s="426" t="str">
        <f>IF(AO14="","",(AO14-$J$17)^2)</f>
        <v/>
      </c>
      <c r="AR14" s="427" t="str">
        <f>IF(AO14="","",(AO14-I12)^2)</f>
        <v/>
      </c>
      <c r="AS14" s="427" t="str">
        <f>IF(AO14="","",(AO14-J12)^2)</f>
        <v/>
      </c>
    </row>
    <row r="15" spans="1:45">
      <c r="B15" s="381">
        <v>4</v>
      </c>
      <c r="C15" s="441"/>
      <c r="D15" s="441"/>
      <c r="E15" s="381">
        <v>9</v>
      </c>
      <c r="F15" s="442"/>
      <c r="G15" s="442"/>
      <c r="H15" s="381">
        <v>14</v>
      </c>
      <c r="I15" s="443"/>
      <c r="J15" s="444"/>
      <c r="AO15" s="435" t="str">
        <f>IF(I13="","",AVERAGE(I13:J13))</f>
        <v/>
      </c>
      <c r="AP15" s="426" t="str">
        <f>IF(AO15="","",(AO15-$J$17)^2)</f>
        <v/>
      </c>
      <c r="AR15" s="427" t="str">
        <f>IF(AO15="","",(AO15-I13)^2)</f>
        <v/>
      </c>
      <c r="AS15" s="427" t="str">
        <f>IF(AO15="","",(AO15-J13)^2)</f>
        <v/>
      </c>
    </row>
    <row r="16" spans="1:45" ht="12.9" thickBot="1">
      <c r="B16" s="381">
        <v>5</v>
      </c>
      <c r="C16" s="441"/>
      <c r="D16" s="441"/>
      <c r="E16" s="381">
        <v>10</v>
      </c>
      <c r="F16" s="442"/>
      <c r="G16" s="442"/>
      <c r="H16" s="381">
        <v>15</v>
      </c>
      <c r="I16" s="443"/>
      <c r="J16" s="444"/>
      <c r="AO16" s="435" t="str">
        <f>IF(I14="","",AVERAGE(I14:J14))</f>
        <v/>
      </c>
      <c r="AP16" s="426" t="str">
        <f>IF(AO16="","",(AO16-$J$17)^2)</f>
        <v/>
      </c>
      <c r="AR16" s="427" t="str">
        <f>IF(AO16="","",(AO16-I14)^2)</f>
        <v/>
      </c>
      <c r="AS16" s="427" t="str">
        <f>IF(AO16="","",(AO16-J14)^2)</f>
        <v/>
      </c>
    </row>
    <row r="17" spans="1:45" ht="13.3" thickTop="1" thickBot="1">
      <c r="A17" s="412"/>
      <c r="B17" s="445" t="s">
        <v>439</v>
      </c>
      <c r="C17" s="446"/>
      <c r="D17" s="447" t="str">
        <f>IF(C12="","",AVERAGE(C12:D16))</f>
        <v/>
      </c>
      <c r="E17" s="445" t="s">
        <v>440</v>
      </c>
      <c r="F17" s="446"/>
      <c r="G17" s="447" t="str">
        <f>IF(F12="","",AVERAGE(F12:G16))</f>
        <v/>
      </c>
      <c r="H17" s="445" t="s">
        <v>441</v>
      </c>
      <c r="I17" s="446"/>
      <c r="J17" s="447" t="str">
        <f>IF(I12="","",AVERAGE(I12:J16))</f>
        <v/>
      </c>
      <c r="AO17" s="435" t="str">
        <f>IF(I15="","",AVERAGE(I15:J15))</f>
        <v/>
      </c>
      <c r="AP17" s="426" t="str">
        <f>IF(AO17="","",(AO17-$J$17)^2)</f>
        <v/>
      </c>
      <c r="AR17" s="427" t="str">
        <f>IF(AO17="","",(AO17-I15)^2)</f>
        <v/>
      </c>
      <c r="AS17" s="427" t="str">
        <f>IF(AO17="","",(AO17-J15)^2)</f>
        <v/>
      </c>
    </row>
    <row r="18" spans="1:45" ht="12.9" thickTop="1">
      <c r="A18" s="352"/>
      <c r="D18" s="389"/>
      <c r="H18" s="389"/>
      <c r="L18" s="389"/>
      <c r="AO18" s="435" t="str">
        <f>IF(I16="","",AVERAGE(I16:J16))</f>
        <v/>
      </c>
      <c r="AP18" s="426" t="str">
        <f>IF(AO18="","",(AO18-$J$17)^2)</f>
        <v/>
      </c>
      <c r="AR18" s="427" t="str">
        <f>IF(AO18="","",(AO18-I16)^2)</f>
        <v/>
      </c>
      <c r="AS18" s="427" t="str">
        <f>IF(AO18="","",(AO18-J16)^2)</f>
        <v/>
      </c>
    </row>
    <row r="19" spans="1:45">
      <c r="A19" s="352"/>
      <c r="D19" s="389"/>
      <c r="H19" s="389"/>
      <c r="L19" s="389"/>
      <c r="AO19" s="426"/>
      <c r="AP19" s="426" t="str">
        <f>IF(AO4="","",2*SUM(AP4:AP18))</f>
        <v/>
      </c>
      <c r="AR19" s="427"/>
      <c r="AS19" s="427" t="str">
        <f>IF(AO4="","",SUM(AR4:AS18))</f>
        <v/>
      </c>
    </row>
    <row r="20" spans="1:45">
      <c r="A20" s="352"/>
      <c r="D20" s="389"/>
      <c r="H20" s="389"/>
      <c r="L20" s="389"/>
    </row>
    <row r="21" spans="1:45" ht="12.9" thickBot="1"/>
    <row r="22" spans="1:45" ht="24" customHeight="1" thickTop="1" thickBot="1">
      <c r="A22" s="907" t="s">
        <v>442</v>
      </c>
      <c r="B22" s="908"/>
      <c r="C22" s="908"/>
      <c r="D22" s="908"/>
      <c r="E22" s="908"/>
      <c r="F22" s="908"/>
      <c r="G22" s="908"/>
      <c r="H22" s="908"/>
      <c r="I22" s="908"/>
      <c r="J22" s="908"/>
      <c r="K22" s="908"/>
      <c r="L22" s="909"/>
    </row>
    <row r="23" spans="1:45" ht="12.9" thickTop="1">
      <c r="A23" s="910" t="s">
        <v>443</v>
      </c>
      <c r="B23" s="911"/>
      <c r="C23" s="448" t="s">
        <v>444</v>
      </c>
      <c r="D23" s="906" t="s">
        <v>445</v>
      </c>
      <c r="E23" s="912"/>
      <c r="F23" s="906" t="s">
        <v>446</v>
      </c>
      <c r="G23" s="912"/>
      <c r="H23" s="906" t="s">
        <v>447</v>
      </c>
      <c r="I23" s="912"/>
      <c r="J23" s="913" t="s">
        <v>448</v>
      </c>
      <c r="K23" s="914"/>
      <c r="L23" s="914"/>
    </row>
    <row r="24" spans="1:45">
      <c r="A24" s="879" t="s">
        <v>449</v>
      </c>
      <c r="B24" s="911"/>
      <c r="C24" s="436" t="str">
        <f>IF(OR(C12="",E7="")=TRUE,"",E7-1)</f>
        <v/>
      </c>
      <c r="D24" s="915" t="str">
        <f>IF(AM7="","",AM7)</f>
        <v/>
      </c>
      <c r="E24" s="915"/>
      <c r="F24" s="915" t="str">
        <f>IF(D24="","",D24/C24)</f>
        <v/>
      </c>
      <c r="G24" s="915"/>
      <c r="H24" s="915" t="str">
        <f>IF(F25="","",F24/F25)</f>
        <v/>
      </c>
      <c r="I24" s="915"/>
      <c r="J24" s="912" t="str">
        <f>IF(H24="","",IF(FDIST(H24,C24,C25)&lt;0.05,"YES","NO"))</f>
        <v/>
      </c>
      <c r="K24" s="912"/>
    </row>
    <row r="25" spans="1:45" ht="10" customHeight="1">
      <c r="A25" s="879" t="s">
        <v>450</v>
      </c>
      <c r="B25" s="911"/>
      <c r="C25" s="436" t="str">
        <f>IF(OR(C12="",E7="")=TRUE,"",E7*(B16-1))</f>
        <v/>
      </c>
      <c r="D25" s="915" t="str">
        <f>IF(AP19="","",AP19)</f>
        <v/>
      </c>
      <c r="E25" s="915"/>
      <c r="F25" s="915" t="str">
        <f>IF(D25="","",D25/C25)</f>
        <v/>
      </c>
      <c r="G25" s="915"/>
      <c r="H25" s="915" t="str">
        <f>IF(F26="","",F25/F26)</f>
        <v/>
      </c>
      <c r="I25" s="915"/>
      <c r="J25" s="912" t="str">
        <f>IF(H25="","",IF(FDIST(H25,C25,C26)&lt;0.05,"YES","NO"))</f>
        <v/>
      </c>
      <c r="K25" s="912"/>
    </row>
    <row r="26" spans="1:45">
      <c r="A26" s="879" t="s">
        <v>451</v>
      </c>
      <c r="B26" s="911"/>
      <c r="C26" s="436" t="str">
        <f>IF(OR(C12="",E7="")=TRUE,"",B16*E7*(2-1))</f>
        <v/>
      </c>
      <c r="D26" s="915" t="str">
        <f>IF(AS19="","",AS19)</f>
        <v/>
      </c>
      <c r="E26" s="915"/>
      <c r="F26" s="915" t="str">
        <f>IF(D26="","",D26/C26)</f>
        <v/>
      </c>
      <c r="G26" s="915"/>
      <c r="H26" s="915"/>
      <c r="I26" s="915"/>
      <c r="J26" s="912"/>
      <c r="K26" s="912"/>
    </row>
    <row r="27" spans="1:45">
      <c r="A27" s="879" t="s">
        <v>452</v>
      </c>
      <c r="B27" s="911"/>
      <c r="C27" s="436" t="str">
        <f>IF(OR(C12="",E7="")=TRUE,"",E7*B16*2-1)</f>
        <v/>
      </c>
      <c r="D27" s="915" t="str">
        <f>IF(D26="","",SUM(D24:E26))</f>
        <v/>
      </c>
      <c r="E27" s="915"/>
      <c r="F27" s="915"/>
      <c r="G27" s="915"/>
      <c r="H27" s="915"/>
      <c r="I27" s="915"/>
      <c r="J27" s="912"/>
      <c r="K27" s="912"/>
    </row>
    <row r="28" spans="1:45">
      <c r="A28" s="449"/>
      <c r="B28" s="400"/>
      <c r="C28" s="436"/>
      <c r="D28" s="450"/>
      <c r="E28" s="450"/>
      <c r="F28" s="450"/>
      <c r="G28" s="450"/>
      <c r="H28" s="450"/>
      <c r="I28" s="450"/>
      <c r="J28" s="436"/>
      <c r="K28" s="436"/>
    </row>
    <row r="29" spans="1:45">
      <c r="A29" s="449"/>
      <c r="B29" s="400"/>
      <c r="C29" s="436"/>
      <c r="D29" s="450"/>
      <c r="E29" s="450"/>
      <c r="F29" s="450"/>
      <c r="G29" s="450"/>
      <c r="H29" s="450"/>
      <c r="I29" s="451"/>
      <c r="J29" s="436"/>
      <c r="K29" s="436"/>
    </row>
    <row r="30" spans="1:45">
      <c r="A30" s="449"/>
      <c r="B30" s="400"/>
      <c r="C30" s="436"/>
      <c r="D30" s="450"/>
      <c r="E30" s="450"/>
      <c r="F30" s="450"/>
      <c r="G30" s="450"/>
      <c r="H30" s="450"/>
      <c r="I30" s="450"/>
      <c r="J30" s="436"/>
      <c r="K30" s="436"/>
    </row>
    <row r="31" spans="1:45">
      <c r="D31" s="394"/>
      <c r="H31" s="916"/>
      <c r="I31" s="916"/>
    </row>
    <row r="32" spans="1:45" ht="13.5" customHeight="1" thickBot="1">
      <c r="A32" s="396"/>
      <c r="K32" s="874"/>
      <c r="L32" s="874"/>
      <c r="AM32" s="452"/>
    </row>
    <row r="33" spans="1:12" ht="24.75" customHeight="1" thickTop="1" thickBot="1">
      <c r="A33" s="907" t="s">
        <v>453</v>
      </c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9"/>
    </row>
    <row r="34" spans="1:12" ht="13.5" customHeight="1" thickTop="1">
      <c r="A34" s="910" t="s">
        <v>443</v>
      </c>
      <c r="B34" s="911"/>
      <c r="C34" s="917" t="s">
        <v>454</v>
      </c>
      <c r="D34" s="917"/>
      <c r="E34" s="917"/>
      <c r="F34" s="917" t="s">
        <v>455</v>
      </c>
      <c r="G34" s="917"/>
      <c r="H34" s="917"/>
      <c r="I34" s="913" t="s">
        <v>456</v>
      </c>
      <c r="J34" s="913"/>
      <c r="K34" s="913"/>
      <c r="L34" s="914"/>
    </row>
    <row r="35" spans="1:12" ht="12.75" customHeight="1">
      <c r="A35" s="879" t="s">
        <v>457</v>
      </c>
      <c r="B35" s="911"/>
      <c r="C35" s="915" t="str">
        <f>IF(OR(C36="",C37="")=TRUE,"",C36+C37)</f>
        <v/>
      </c>
      <c r="D35" s="915"/>
      <c r="E35" s="915"/>
      <c r="F35" s="915" t="str">
        <f>IF(C35="","",SQRT(C35))</f>
        <v/>
      </c>
      <c r="G35" s="915"/>
      <c r="H35" s="915"/>
      <c r="I35" s="918" t="str">
        <f>IF($F$39="","",F35/$F$39*100)</f>
        <v/>
      </c>
      <c r="J35" s="918"/>
      <c r="K35" s="918"/>
    </row>
    <row r="36" spans="1:12" ht="12.75" customHeight="1">
      <c r="A36" s="912" t="s">
        <v>451</v>
      </c>
      <c r="B36" s="912"/>
      <c r="C36" s="915" t="str">
        <f>IF(OR(F26&lt;0,D27="")=TRUE,"",F26)</f>
        <v/>
      </c>
      <c r="D36" s="915"/>
      <c r="E36" s="915"/>
      <c r="F36" s="915" t="str">
        <f>IF(C36="","",SQRT(C36))</f>
        <v/>
      </c>
      <c r="G36" s="915"/>
      <c r="H36" s="915"/>
      <c r="I36" s="918" t="str">
        <f>IF($F$39="","",F36/$F$39*100)</f>
        <v/>
      </c>
      <c r="J36" s="918"/>
      <c r="K36" s="918"/>
    </row>
    <row r="37" spans="1:12" ht="12.75" customHeight="1">
      <c r="A37" s="912" t="s">
        <v>458</v>
      </c>
      <c r="B37" s="912"/>
      <c r="C37" s="915" t="str">
        <f>IF(OR(D27="",E7="")=TRUE,"",IF(E7*(F24-F25)/(E7*B16*2)&lt;0,0,E7*(F24-F25)/(E7*B16*2)))</f>
        <v/>
      </c>
      <c r="D37" s="915"/>
      <c r="E37" s="915"/>
      <c r="F37" s="915" t="str">
        <f>IF(C37="","",SQRT(C37))</f>
        <v/>
      </c>
      <c r="G37" s="915"/>
      <c r="H37" s="915"/>
      <c r="I37" s="918" t="str">
        <f>IF($F$39="","",F37/$F$39*100)</f>
        <v/>
      </c>
      <c r="J37" s="918"/>
      <c r="K37" s="918"/>
    </row>
    <row r="38" spans="1:12" ht="12.75" customHeight="1">
      <c r="A38" s="879" t="s">
        <v>459</v>
      </c>
      <c r="B38" s="911"/>
      <c r="C38" s="915" t="str">
        <f>IF(OR(F25="",F26="")=TRUE,"",IF((F25-F26)/2&lt;0,0,(F25-F26)/2))</f>
        <v/>
      </c>
      <c r="D38" s="915"/>
      <c r="E38" s="915"/>
      <c r="F38" s="915" t="str">
        <f>IF(C38="","",SQRT(C38))</f>
        <v/>
      </c>
      <c r="G38" s="915"/>
      <c r="H38" s="915"/>
      <c r="I38" s="918" t="str">
        <f>IF($F$39="","",F38/$F$39*100)</f>
        <v/>
      </c>
      <c r="J38" s="918"/>
      <c r="K38" s="918"/>
    </row>
    <row r="39" spans="1:12" ht="12.75" customHeight="1">
      <c r="A39" s="358" t="s">
        <v>460</v>
      </c>
      <c r="C39" s="915" t="str">
        <f>IF(OR(C35="",C38="")=TRUE,"",C35+C38)</f>
        <v/>
      </c>
      <c r="D39" s="915"/>
      <c r="E39" s="915"/>
      <c r="F39" s="915" t="str">
        <f>IF(C39="","",SQRT(C39))</f>
        <v/>
      </c>
      <c r="G39" s="915"/>
      <c r="H39" s="915"/>
      <c r="I39" s="918" t="str">
        <f>IF($F$39="","",F39/$F$39*100)</f>
        <v/>
      </c>
      <c r="J39" s="918"/>
      <c r="K39" s="918"/>
    </row>
    <row r="40" spans="1:12" ht="12.75" customHeight="1"/>
    <row r="41" spans="1:12" ht="12.75" customHeight="1">
      <c r="D41" s="355"/>
    </row>
    <row r="42" spans="1:12" ht="12.75" customHeight="1"/>
    <row r="43" spans="1:12" ht="10" customHeight="1"/>
    <row r="44" spans="1:12">
      <c r="D44" s="403"/>
      <c r="F44" s="916"/>
      <c r="G44" s="916"/>
    </row>
    <row r="45" spans="1:12" ht="12.9" thickBot="1">
      <c r="A45" s="358"/>
      <c r="F45" s="355"/>
      <c r="G45" s="355"/>
    </row>
    <row r="46" spans="1:12" ht="18.45" thickTop="1" thickBot="1">
      <c r="A46" s="404" t="s">
        <v>425</v>
      </c>
      <c r="B46" s="405"/>
      <c r="C46" s="405"/>
      <c r="D46" s="405"/>
      <c r="E46" s="407" t="s">
        <v>426</v>
      </c>
      <c r="F46" s="405"/>
      <c r="G46" s="406"/>
      <c r="H46" s="405"/>
      <c r="I46" s="405"/>
      <c r="J46" s="405"/>
      <c r="K46" s="405"/>
      <c r="L46" s="408"/>
    </row>
    <row r="47" spans="1:12" ht="12.9" thickBot="1">
      <c r="A47" s="919" t="str">
        <f>IF(D27="","",IF(L6="","Do you have a tolerance ?",""))</f>
        <v/>
      </c>
      <c r="B47" s="879"/>
      <c r="C47" s="879"/>
      <c r="D47" s="879"/>
      <c r="F47" s="893" t="str">
        <f>IF(L6="","",IF(ISERROR(6*F35/L6*100)=TRUE,"",6*F35/L6*100))</f>
        <v/>
      </c>
      <c r="G47" s="894"/>
      <c r="H47" s="388" t="s">
        <v>428</v>
      </c>
      <c r="I47" s="352" t="str">
        <f>IF(F47="","",IF(F47&lt;10,"Efficient inspection process", IF(F47&lt;30,"Action plan required","Unacceptable")))</f>
        <v/>
      </c>
      <c r="L47" s="412"/>
    </row>
    <row r="48" spans="1:12">
      <c r="A48" s="920"/>
      <c r="B48" s="879"/>
      <c r="C48" s="879"/>
      <c r="D48" s="879"/>
      <c r="E48" s="414"/>
      <c r="F48" s="415"/>
      <c r="G48" s="415"/>
      <c r="H48" s="388"/>
      <c r="I48" s="416"/>
      <c r="L48" s="412"/>
    </row>
    <row r="49" spans="1:12">
      <c r="A49" s="413"/>
      <c r="B49" s="417"/>
      <c r="C49" s="418"/>
      <c r="D49" s="418"/>
      <c r="E49" s="419"/>
      <c r="F49" s="419"/>
      <c r="G49" s="419"/>
      <c r="H49" s="419"/>
      <c r="I49" s="419"/>
      <c r="J49" s="419"/>
      <c r="K49" s="419"/>
      <c r="L49" s="412"/>
    </row>
    <row r="50" spans="1:12" ht="12.9" thickBot="1">
      <c r="A50" s="423">
        <v>0</v>
      </c>
      <c r="B50" s="421">
        <v>10</v>
      </c>
      <c r="C50" s="421">
        <v>20</v>
      </c>
      <c r="D50" s="421">
        <v>30</v>
      </c>
      <c r="E50" s="421">
        <v>40</v>
      </c>
      <c r="F50" s="421">
        <v>50</v>
      </c>
      <c r="G50" s="421">
        <v>60</v>
      </c>
      <c r="H50" s="421">
        <v>70</v>
      </c>
      <c r="I50" s="421">
        <v>80</v>
      </c>
      <c r="J50" s="421">
        <v>90</v>
      </c>
      <c r="K50" s="421">
        <v>100</v>
      </c>
      <c r="L50" s="422"/>
    </row>
    <row r="51" spans="1:12" ht="12.9" thickTop="1"/>
  </sheetData>
  <sheetProtection sheet="1"/>
  <mergeCells count="61">
    <mergeCell ref="C39:E39"/>
    <mergeCell ref="F39:H39"/>
    <mergeCell ref="I39:K39"/>
    <mergeCell ref="F44:G44"/>
    <mergeCell ref="A47:D48"/>
    <mergeCell ref="F47:G47"/>
    <mergeCell ref="A37:B37"/>
    <mergeCell ref="C37:E37"/>
    <mergeCell ref="F37:H37"/>
    <mergeCell ref="I37:K37"/>
    <mergeCell ref="A38:B38"/>
    <mergeCell ref="C38:E38"/>
    <mergeCell ref="F38:H38"/>
    <mergeCell ref="I38:K38"/>
    <mergeCell ref="A35:B35"/>
    <mergeCell ref="C35:E35"/>
    <mergeCell ref="F35:H35"/>
    <mergeCell ref="I35:K35"/>
    <mergeCell ref="A36:B36"/>
    <mergeCell ref="C36:E36"/>
    <mergeCell ref="F36:H36"/>
    <mergeCell ref="I36:K36"/>
    <mergeCell ref="H31:I31"/>
    <mergeCell ref="K32:L32"/>
    <mergeCell ref="A33:L33"/>
    <mergeCell ref="A34:B34"/>
    <mergeCell ref="C34:E34"/>
    <mergeCell ref="F34:H34"/>
    <mergeCell ref="I34:L34"/>
    <mergeCell ref="A26:B26"/>
    <mergeCell ref="D26:E26"/>
    <mergeCell ref="F26:G26"/>
    <mergeCell ref="H26:I26"/>
    <mergeCell ref="J26:K26"/>
    <mergeCell ref="A27:B27"/>
    <mergeCell ref="D27:E27"/>
    <mergeCell ref="F27:G27"/>
    <mergeCell ref="H27:I27"/>
    <mergeCell ref="J27:K27"/>
    <mergeCell ref="A24:B24"/>
    <mergeCell ref="D24:E24"/>
    <mergeCell ref="F24:G24"/>
    <mergeCell ref="H24:I24"/>
    <mergeCell ref="J24:K24"/>
    <mergeCell ref="A25:B25"/>
    <mergeCell ref="D25:E25"/>
    <mergeCell ref="F25:G25"/>
    <mergeCell ref="H25:I25"/>
    <mergeCell ref="J25:K25"/>
    <mergeCell ref="A22:L22"/>
    <mergeCell ref="A23:B23"/>
    <mergeCell ref="D23:E23"/>
    <mergeCell ref="F23:G23"/>
    <mergeCell ref="H23:I23"/>
    <mergeCell ref="J23:L23"/>
    <mergeCell ref="D1:L2"/>
    <mergeCell ref="AO3:AP3"/>
    <mergeCell ref="AR3:AS3"/>
    <mergeCell ref="B10:D10"/>
    <mergeCell ref="E10:G10"/>
    <mergeCell ref="H10:J10"/>
  </mergeCells>
  <conditionalFormatting sqref="F47:G47">
    <cfRule type="cellIs" dxfId="2" priority="1" stopIfTrue="1" operator="lessThanOrEqual">
      <formula>10</formula>
    </cfRule>
    <cfRule type="cellIs" dxfId="1" priority="2" stopIfTrue="1" operator="between">
      <formula>10</formula>
      <formula>30</formula>
    </cfRule>
    <cfRule type="cellIs" dxfId="0" priority="3" stopIfTrue="1" operator="greaterThanOrEqual">
      <formula>30</formula>
    </cfRule>
  </conditionalFormatting>
  <pageMargins left="0.75" right="0.75" top="1" bottom="1" header="0.4921259845" footer="0.4921259845"/>
  <pageSetup paperSize="9" scale="99" orientation="portrait" r:id="rId1"/>
  <headerFooter alignWithMargins="0">
    <oddFooter xml:space="preserve">&amp;LPlease check that you have the latest version of this document.   Internal. Property of Faurecia 
&amp;C&amp;P / &amp;N&amp;RFAU-F-PSG-0301/EN
Issue 5 - March 2007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U59"/>
  <sheetViews>
    <sheetView showGridLines="0" defaultGridColor="0" colorId="23" zoomScale="130" zoomScaleNormal="130" zoomScaleSheetLayoutView="100" workbookViewId="0">
      <pane xSplit="19" ySplit="7" topLeftCell="T17" activePane="bottomRight" state="frozen"/>
      <selection pane="topRight" activeCell="T1" sqref="T1"/>
      <selection pane="bottomLeft" activeCell="A8" sqref="A8"/>
      <selection pane="bottomRight" activeCell="A35" sqref="A35"/>
    </sheetView>
  </sheetViews>
  <sheetFormatPr defaultColWidth="9.15234375" defaultRowHeight="12.45"/>
  <cols>
    <col min="1" max="1" width="5.23046875" style="59" customWidth="1"/>
    <col min="2" max="5" width="5.69140625" style="59" customWidth="1"/>
    <col min="6" max="6" width="5.3828125" style="59" customWidth="1"/>
    <col min="7" max="10" width="5.69140625" style="59" customWidth="1"/>
    <col min="11" max="11" width="5.23046875" style="59" customWidth="1"/>
    <col min="12" max="14" width="5.69140625" style="59" customWidth="1"/>
    <col min="15" max="15" width="8.15234375" style="59" customWidth="1"/>
    <col min="16" max="16" width="6.23046875" style="59" customWidth="1"/>
    <col min="17" max="19" width="4.69140625" style="59" customWidth="1"/>
    <col min="20" max="20" width="1.23046875" style="59" customWidth="1"/>
    <col min="21" max="16384" width="9.15234375" style="59"/>
  </cols>
  <sheetData>
    <row r="1" spans="1:19" ht="21.75" customHeight="1" thickBot="1">
      <c r="A1" s="505" t="s">
        <v>135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spans="1:19" s="60" customFormat="1" ht="18" customHeight="1">
      <c r="A2" s="519" t="s">
        <v>88</v>
      </c>
      <c r="B2" s="520"/>
      <c r="C2" s="517" t="str">
        <f>'Company Info'!C2</f>
        <v>E26-8552</v>
      </c>
      <c r="D2" s="517"/>
      <c r="E2" s="517"/>
      <c r="F2" s="517"/>
      <c r="G2" s="517"/>
      <c r="H2" s="517"/>
      <c r="I2" s="517"/>
      <c r="J2" s="517"/>
      <c r="K2" s="521" t="s">
        <v>89</v>
      </c>
      <c r="L2" s="522"/>
      <c r="M2" s="522"/>
      <c r="N2" s="517" t="str">
        <f>'Company Info'!C3</f>
        <v>FILTER</v>
      </c>
      <c r="O2" s="517"/>
      <c r="P2" s="517"/>
      <c r="Q2" s="517"/>
      <c r="R2" s="517"/>
      <c r="S2" s="518"/>
    </row>
    <row r="3" spans="1:19" s="60" customFormat="1" ht="18" customHeight="1">
      <c r="A3" s="514" t="s">
        <v>90</v>
      </c>
      <c r="B3" s="515"/>
      <c r="C3" s="515"/>
      <c r="D3" s="515"/>
      <c r="E3" s="512" t="str">
        <f>'Company Info'!C5</f>
        <v>Drg Number</v>
      </c>
      <c r="F3" s="512"/>
      <c r="G3" s="512"/>
      <c r="H3" s="512"/>
      <c r="I3" s="512"/>
      <c r="J3" s="512"/>
      <c r="K3" s="508" t="s">
        <v>169</v>
      </c>
      <c r="L3" s="508"/>
      <c r="M3" s="508"/>
      <c r="N3" s="523" t="str">
        <f>'Company Info'!C2</f>
        <v>E26-8552</v>
      </c>
      <c r="O3" s="523"/>
      <c r="P3" s="523"/>
      <c r="Q3" s="523"/>
      <c r="R3" s="523"/>
      <c r="S3" s="524"/>
    </row>
    <row r="4" spans="1:19" s="60" customFormat="1" ht="18" customHeight="1">
      <c r="A4" s="514" t="s">
        <v>91</v>
      </c>
      <c r="B4" s="515"/>
      <c r="C4" s="515"/>
      <c r="D4" s="515"/>
      <c r="E4" s="510" t="str">
        <f>'Company Info'!C6</f>
        <v>Enter Rev Level</v>
      </c>
      <c r="F4" s="510"/>
      <c r="G4" s="510"/>
      <c r="H4" s="510"/>
      <c r="I4" s="510"/>
      <c r="J4" s="510"/>
      <c r="K4" s="513"/>
      <c r="L4" s="513"/>
      <c r="M4" s="81" t="s">
        <v>92</v>
      </c>
      <c r="N4" s="510" t="str">
        <f>'Company Info'!C7</f>
        <v>Enter Rev Date</v>
      </c>
      <c r="O4" s="511"/>
      <c r="P4" s="511"/>
      <c r="Q4" s="511"/>
      <c r="R4" s="506"/>
      <c r="S4" s="507"/>
    </row>
    <row r="5" spans="1:19" s="60" customFormat="1" ht="18" customHeight="1">
      <c r="A5" s="532" t="s">
        <v>93</v>
      </c>
      <c r="B5" s="515"/>
      <c r="C5" s="515"/>
      <c r="D5" s="515"/>
      <c r="E5" s="527"/>
      <c r="F5" s="513"/>
      <c r="G5" s="513"/>
      <c r="H5" s="513"/>
      <c r="I5" s="513"/>
      <c r="J5" s="513"/>
      <c r="K5" s="513"/>
      <c r="L5" s="513"/>
      <c r="M5" s="81" t="s">
        <v>92</v>
      </c>
      <c r="N5" s="512"/>
      <c r="O5" s="513"/>
      <c r="P5" s="513"/>
      <c r="Q5" s="513"/>
      <c r="R5" s="506"/>
      <c r="S5" s="507"/>
    </row>
    <row r="6" spans="1:19" s="60" customFormat="1" ht="18" customHeight="1">
      <c r="A6" s="514" t="s">
        <v>94</v>
      </c>
      <c r="B6" s="515"/>
      <c r="C6" s="515"/>
      <c r="D6" s="515"/>
      <c r="E6" s="515"/>
      <c r="F6" s="74"/>
      <c r="G6" s="74"/>
      <c r="H6" s="74"/>
      <c r="I6" s="508" t="s">
        <v>95</v>
      </c>
      <c r="J6" s="508"/>
      <c r="K6" s="508"/>
      <c r="L6" s="516"/>
      <c r="M6" s="516"/>
      <c r="N6" s="516"/>
      <c r="O6" s="516"/>
      <c r="P6" s="508" t="s">
        <v>177</v>
      </c>
      <c r="Q6" s="528"/>
      <c r="R6" s="495" t="str">
        <f>'Company Info'!C8</f>
        <v>Enter Weight</v>
      </c>
      <c r="S6" s="509"/>
    </row>
    <row r="7" spans="1:19" s="60" customFormat="1" ht="18" customHeight="1">
      <c r="A7" s="514" t="s">
        <v>96</v>
      </c>
      <c r="B7" s="515"/>
      <c r="C7" s="515"/>
      <c r="D7" s="516"/>
      <c r="E7" s="531"/>
      <c r="F7" s="531"/>
      <c r="G7" s="530" t="s">
        <v>97</v>
      </c>
      <c r="H7" s="530"/>
      <c r="I7" s="530"/>
      <c r="J7" s="530"/>
      <c r="K7" s="530"/>
      <c r="L7" s="512"/>
      <c r="M7" s="529"/>
      <c r="N7" s="529"/>
      <c r="O7" s="529"/>
      <c r="P7" s="508" t="s">
        <v>92</v>
      </c>
      <c r="Q7" s="528"/>
      <c r="R7" s="525"/>
      <c r="S7" s="526"/>
    </row>
    <row r="8" spans="1:19" ht="17.149999999999999" customHeight="1">
      <c r="A8" s="538" t="s">
        <v>128</v>
      </c>
      <c r="B8" s="539"/>
      <c r="C8" s="539"/>
      <c r="D8" s="539"/>
      <c r="E8" s="539"/>
      <c r="F8" s="539"/>
      <c r="G8" s="539"/>
      <c r="H8" s="539"/>
      <c r="I8" s="539"/>
      <c r="J8" s="66"/>
      <c r="K8" s="542" t="s">
        <v>98</v>
      </c>
      <c r="L8" s="543"/>
      <c r="M8" s="543"/>
      <c r="N8" s="543"/>
      <c r="O8" s="543"/>
      <c r="P8" s="543"/>
      <c r="Q8" s="543"/>
      <c r="R8" s="543"/>
      <c r="S8" s="544"/>
    </row>
    <row r="9" spans="1:19" s="60" customFormat="1" ht="18" customHeight="1">
      <c r="A9" s="534" t="str">
        <f>'Company Info'!C10</f>
        <v>example</v>
      </c>
      <c r="B9" s="510"/>
      <c r="C9" s="510"/>
      <c r="D9" s="510"/>
      <c r="E9" s="510"/>
      <c r="F9" s="510"/>
      <c r="G9" s="510"/>
      <c r="H9" s="510"/>
      <c r="I9" s="510"/>
      <c r="J9" s="135"/>
      <c r="K9" s="512" t="str">
        <f>'Company Info'!C20</f>
        <v>Name of the Customer</v>
      </c>
      <c r="L9" s="512"/>
      <c r="M9" s="512"/>
      <c r="N9" s="512"/>
      <c r="O9" s="512"/>
      <c r="P9" s="512"/>
      <c r="Q9" s="512"/>
      <c r="R9" s="529"/>
      <c r="S9" s="537"/>
    </row>
    <row r="10" spans="1:19" s="63" customFormat="1" ht="15" customHeight="1">
      <c r="A10" s="545" t="s">
        <v>129</v>
      </c>
      <c r="B10" s="546"/>
      <c r="C10" s="546"/>
      <c r="D10" s="546"/>
      <c r="E10" s="546"/>
      <c r="F10" s="546"/>
      <c r="G10" s="546"/>
      <c r="H10" s="546"/>
      <c r="I10" s="546"/>
      <c r="J10" s="62"/>
      <c r="K10" s="547" t="s">
        <v>99</v>
      </c>
      <c r="L10" s="546"/>
      <c r="M10" s="546"/>
      <c r="N10" s="546"/>
      <c r="O10" s="546"/>
      <c r="P10" s="546"/>
      <c r="Q10" s="546"/>
      <c r="R10" s="546"/>
      <c r="S10" s="548"/>
    </row>
    <row r="11" spans="1:19" s="60" customFormat="1" ht="18" customHeight="1">
      <c r="A11" s="534" t="str">
        <f>'Company Info'!C11</f>
        <v>Company Street Address</v>
      </c>
      <c r="B11" s="510"/>
      <c r="C11" s="510"/>
      <c r="D11" s="510"/>
      <c r="E11" s="510"/>
      <c r="F11" s="510"/>
      <c r="G11" s="510"/>
      <c r="H11" s="510"/>
      <c r="I11" s="510"/>
      <c r="J11" s="135"/>
      <c r="K11" s="512" t="str">
        <f>'Company Info'!C22</f>
        <v>Buyer Code/Name</v>
      </c>
      <c r="L11" s="512"/>
      <c r="M11" s="512"/>
      <c r="N11" s="512"/>
      <c r="O11" s="512"/>
      <c r="P11" s="512"/>
      <c r="Q11" s="131"/>
      <c r="R11" s="535"/>
      <c r="S11" s="536"/>
    </row>
    <row r="12" spans="1:19" s="63" customFormat="1" ht="15" customHeight="1">
      <c r="A12" s="545" t="s">
        <v>100</v>
      </c>
      <c r="B12" s="546"/>
      <c r="C12" s="546"/>
      <c r="D12" s="546"/>
      <c r="E12" s="546"/>
      <c r="F12" s="546"/>
      <c r="G12" s="546"/>
      <c r="H12" s="546"/>
      <c r="I12" s="546"/>
      <c r="J12" s="62"/>
      <c r="K12" s="547" t="s">
        <v>101</v>
      </c>
      <c r="L12" s="546"/>
      <c r="M12" s="546"/>
      <c r="N12" s="546"/>
      <c r="O12" s="546"/>
      <c r="P12" s="546"/>
      <c r="Q12" s="546"/>
      <c r="R12" s="549"/>
      <c r="S12" s="550"/>
    </row>
    <row r="13" spans="1:19" s="60" customFormat="1" ht="18" customHeight="1">
      <c r="A13" s="534" t="str">
        <f>'Company Info'!C12</f>
        <v>City</v>
      </c>
      <c r="B13" s="510"/>
      <c r="C13" s="510" t="str">
        <f>'Company Info'!C13</f>
        <v>State</v>
      </c>
      <c r="D13" s="510"/>
      <c r="E13" s="510" t="str">
        <f>'Company Info'!C15</f>
        <v>ZIP</v>
      </c>
      <c r="F13" s="510"/>
      <c r="G13" s="75"/>
      <c r="H13" s="510" t="str">
        <f>'Company Info'!C14</f>
        <v>Country</v>
      </c>
      <c r="I13" s="510"/>
      <c r="J13" s="135"/>
      <c r="K13" s="512" t="str">
        <f>'Company Info'!C9</f>
        <v>If known enter vehicle/unit name</v>
      </c>
      <c r="L13" s="512"/>
      <c r="M13" s="512"/>
      <c r="N13" s="512"/>
      <c r="O13" s="512"/>
      <c r="P13" s="512"/>
      <c r="Q13" s="512"/>
      <c r="R13" s="512"/>
      <c r="S13" s="533"/>
    </row>
    <row r="14" spans="1:19" s="62" customFormat="1" ht="15" customHeight="1">
      <c r="A14" s="108" t="s">
        <v>102</v>
      </c>
      <c r="B14" s="109"/>
      <c r="C14" s="109" t="s">
        <v>130</v>
      </c>
      <c r="D14" s="109"/>
      <c r="E14" s="572" t="s">
        <v>104</v>
      </c>
      <c r="F14" s="572"/>
      <c r="G14" s="64"/>
      <c r="H14" s="109" t="s">
        <v>105</v>
      </c>
      <c r="I14" s="109"/>
      <c r="K14" s="547" t="s">
        <v>106</v>
      </c>
      <c r="L14" s="546"/>
      <c r="M14" s="546"/>
      <c r="N14" s="546"/>
      <c r="O14" s="546"/>
      <c r="P14" s="546"/>
      <c r="Q14" s="546"/>
      <c r="R14" s="546"/>
      <c r="S14" s="548"/>
    </row>
    <row r="15" spans="1:19" ht="16" customHeight="1">
      <c r="A15" s="100" t="s">
        <v>107</v>
      </c>
      <c r="B15" s="66"/>
      <c r="C15" s="65"/>
      <c r="D15" s="66"/>
      <c r="E15" s="551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3"/>
    </row>
    <row r="16" spans="1:19">
      <c r="A16" s="133" t="s">
        <v>108</v>
      </c>
      <c r="B16" s="66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1"/>
    </row>
    <row r="17" spans="1:19" ht="15" customHeight="1">
      <c r="A17" s="576"/>
      <c r="B17" s="552"/>
      <c r="C17" s="552"/>
      <c r="D17" s="508" t="s">
        <v>131</v>
      </c>
      <c r="E17" s="552"/>
      <c r="F17" s="552"/>
      <c r="G17" s="552"/>
      <c r="H17" s="552"/>
      <c r="I17" s="552"/>
      <c r="J17" s="512"/>
      <c r="K17" s="529"/>
      <c r="L17" s="529"/>
      <c r="M17" s="529"/>
      <c r="N17" s="529"/>
      <c r="O17" s="529"/>
      <c r="P17" s="529"/>
      <c r="Q17" s="529"/>
      <c r="R17" s="529"/>
      <c r="S17" s="537"/>
    </row>
    <row r="18" spans="1:19" ht="14.25" customHeight="1">
      <c r="A18" s="571"/>
      <c r="B18" s="552"/>
      <c r="C18" s="552"/>
      <c r="D18" s="552"/>
      <c r="E18" s="552"/>
      <c r="F18" s="552"/>
      <c r="G18" s="552"/>
      <c r="H18" s="552"/>
      <c r="I18" s="552"/>
      <c r="J18" s="512"/>
      <c r="K18" s="529"/>
      <c r="L18" s="529"/>
      <c r="M18" s="529"/>
      <c r="N18" s="529"/>
      <c r="O18" s="529"/>
      <c r="P18" s="529"/>
      <c r="Q18" s="529"/>
      <c r="R18" s="529"/>
      <c r="S18" s="537"/>
    </row>
    <row r="19" spans="1:19">
      <c r="A19" s="133" t="s">
        <v>109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1"/>
    </row>
    <row r="20" spans="1:19" ht="16" customHeight="1">
      <c r="A20" s="100" t="s">
        <v>126</v>
      </c>
      <c r="B20" s="66"/>
      <c r="C20" s="66"/>
      <c r="D20" s="66"/>
      <c r="E20" s="67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1"/>
    </row>
    <row r="21" spans="1:19">
      <c r="A21" s="68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1"/>
    </row>
    <row r="22" spans="1:19">
      <c r="A22" s="68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1"/>
    </row>
    <row r="23" spans="1:19">
      <c r="A23" s="68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1"/>
    </row>
    <row r="24" spans="1:19">
      <c r="A24" s="68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1"/>
    </row>
    <row r="25" spans="1:19" ht="12.9" thickBot="1">
      <c r="A25" s="7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1"/>
    </row>
    <row r="26" spans="1:19" ht="16" customHeight="1" thickBot="1">
      <c r="A26" s="100" t="s">
        <v>127</v>
      </c>
      <c r="B26" s="66"/>
      <c r="C26" s="66"/>
      <c r="D26" s="66"/>
      <c r="E26" s="66"/>
      <c r="F26" s="66"/>
      <c r="G26" s="573" t="s">
        <v>235</v>
      </c>
      <c r="H26" s="574"/>
      <c r="I26" s="574"/>
      <c r="J26" s="574"/>
      <c r="K26" s="574"/>
      <c r="L26" s="574"/>
      <c r="M26" s="575"/>
      <c r="N26" s="66"/>
      <c r="O26" s="66"/>
      <c r="P26" s="66"/>
      <c r="Q26" s="66"/>
      <c r="R26" s="66"/>
      <c r="S26" s="61"/>
    </row>
    <row r="27" spans="1:19">
      <c r="A27" s="68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551"/>
      <c r="R27" s="552"/>
      <c r="S27" s="553"/>
    </row>
    <row r="28" spans="1:19">
      <c r="A28" s="68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551"/>
      <c r="R28" s="552"/>
      <c r="S28" s="553"/>
    </row>
    <row r="29" spans="1:19">
      <c r="A29" s="68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551"/>
      <c r="R29" s="552"/>
      <c r="S29" s="553"/>
    </row>
    <row r="30" spans="1:19">
      <c r="A30" s="68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S30" s="130"/>
    </row>
    <row r="31" spans="1:19" ht="18.75" customHeight="1">
      <c r="A31" s="68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S31" s="144"/>
    </row>
    <row r="32" spans="1:19" s="66" customFormat="1" ht="12.75" customHeight="1">
      <c r="A32" s="68"/>
      <c r="C32" s="138" t="s">
        <v>385</v>
      </c>
      <c r="D32" s="127" t="s">
        <v>231</v>
      </c>
      <c r="E32" s="138" t="s">
        <v>223</v>
      </c>
      <c r="F32" s="138" t="s">
        <v>224</v>
      </c>
      <c r="G32" s="138" t="s">
        <v>225</v>
      </c>
      <c r="H32" s="138" t="s">
        <v>226</v>
      </c>
      <c r="I32" s="138" t="s">
        <v>227</v>
      </c>
      <c r="J32" s="138" t="s">
        <v>228</v>
      </c>
      <c r="K32" s="453" t="s">
        <v>229</v>
      </c>
      <c r="L32" s="138" t="s">
        <v>230</v>
      </c>
      <c r="M32" s="138" t="s">
        <v>366</v>
      </c>
      <c r="N32" s="127" t="s">
        <v>234</v>
      </c>
      <c r="O32" s="138" t="s">
        <v>233</v>
      </c>
      <c r="P32" s="484" t="s">
        <v>384</v>
      </c>
      <c r="Q32" s="454" t="s">
        <v>346</v>
      </c>
      <c r="R32" s="139" t="s">
        <v>347</v>
      </c>
      <c r="S32" s="139" t="s">
        <v>367</v>
      </c>
    </row>
    <row r="33" spans="1:19" s="66" customFormat="1" ht="12" customHeight="1">
      <c r="A33" s="68"/>
      <c r="D33" s="141"/>
      <c r="E33" s="140"/>
      <c r="F33" s="140"/>
      <c r="G33" s="140"/>
      <c r="H33" s="140"/>
      <c r="I33" s="140"/>
      <c r="J33" s="140"/>
      <c r="K33" s="143"/>
      <c r="L33" s="141"/>
      <c r="M33" s="141"/>
      <c r="N33" s="141"/>
      <c r="O33" s="143"/>
      <c r="Q33" s="142"/>
      <c r="R33" s="142"/>
      <c r="S33" s="145"/>
    </row>
    <row r="34" spans="1:19" ht="15.75" customHeight="1">
      <c r="A34" s="100" t="s">
        <v>110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1"/>
    </row>
    <row r="35" spans="1:19">
      <c r="A35" s="133" t="s">
        <v>111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1"/>
    </row>
    <row r="36" spans="1:19">
      <c r="A36" s="133" t="s">
        <v>112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 t="s">
        <v>132</v>
      </c>
      <c r="M36" s="77"/>
      <c r="N36" s="66"/>
      <c r="O36" s="66"/>
      <c r="P36" s="66"/>
      <c r="Q36" s="66"/>
      <c r="R36" s="66"/>
      <c r="S36" s="61"/>
    </row>
    <row r="37" spans="1:19">
      <c r="A37" s="133" t="s">
        <v>113</v>
      </c>
      <c r="B37" s="66"/>
      <c r="C37" s="66"/>
      <c r="D37" s="66"/>
      <c r="E37" s="66"/>
      <c r="F37" s="512"/>
      <c r="G37" s="512"/>
      <c r="H37" s="512"/>
      <c r="I37" s="512"/>
      <c r="J37" s="512"/>
      <c r="K37" s="512"/>
      <c r="L37" s="556"/>
      <c r="M37" s="552"/>
      <c r="N37" s="552"/>
      <c r="O37" s="552"/>
      <c r="P37" s="552"/>
      <c r="Q37" s="552"/>
      <c r="R37" s="552"/>
      <c r="S37" s="61"/>
    </row>
    <row r="38" spans="1:19" ht="16" customHeight="1">
      <c r="A38" s="100" t="s">
        <v>114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1"/>
    </row>
    <row r="39" spans="1:19">
      <c r="A39" s="560" t="s">
        <v>136</v>
      </c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1"/>
      <c r="R39" s="561"/>
      <c r="S39" s="562"/>
    </row>
    <row r="40" spans="1:19">
      <c r="A40" s="134" t="s">
        <v>137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99"/>
      <c r="O40" s="128"/>
      <c r="P40" s="129" t="s">
        <v>115</v>
      </c>
      <c r="Q40" s="96"/>
      <c r="R40" s="97" t="s">
        <v>116</v>
      </c>
      <c r="S40" s="98"/>
    </row>
    <row r="41" spans="1:19">
      <c r="A41" s="560" t="s">
        <v>138</v>
      </c>
      <c r="B41" s="561"/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561"/>
      <c r="O41" s="561"/>
      <c r="P41" s="561"/>
      <c r="Q41" s="561"/>
      <c r="R41" s="561"/>
      <c r="S41" s="562"/>
    </row>
    <row r="42" spans="1:19" ht="18" customHeight="1">
      <c r="A42" s="564" t="s">
        <v>117</v>
      </c>
      <c r="B42" s="565"/>
      <c r="C42" s="565"/>
      <c r="D42" s="565"/>
      <c r="E42" s="563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9"/>
    </row>
    <row r="43" spans="1:19" ht="18" customHeight="1">
      <c r="A43" s="82"/>
      <c r="B43" s="136"/>
      <c r="C43" s="136"/>
      <c r="D43" s="83"/>
      <c r="E43" s="557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9"/>
    </row>
    <row r="44" spans="1:19" ht="18" customHeight="1">
      <c r="A44" s="69" t="s">
        <v>118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0"/>
      <c r="M44" s="78"/>
      <c r="N44" s="78"/>
      <c r="O44" s="79"/>
      <c r="P44" s="79"/>
      <c r="Q44" s="79"/>
      <c r="R44" s="79"/>
      <c r="S44" s="80"/>
    </row>
    <row r="45" spans="1:19" ht="18" customHeight="1">
      <c r="A45" s="69" t="s">
        <v>133</v>
      </c>
      <c r="B45" s="78"/>
      <c r="C45" s="78"/>
      <c r="D45" s="78"/>
      <c r="E45" s="78"/>
      <c r="F45" s="570"/>
      <c r="G45" s="570"/>
      <c r="H45" s="570"/>
      <c r="I45" s="570"/>
      <c r="J45" s="570"/>
      <c r="K45" s="570"/>
      <c r="L45" s="570"/>
      <c r="M45" s="570"/>
      <c r="N45" s="570"/>
      <c r="O45" s="508" t="s">
        <v>119</v>
      </c>
      <c r="P45" s="508"/>
      <c r="Q45" s="527"/>
      <c r="R45" s="568"/>
      <c r="S45" s="569"/>
    </row>
    <row r="46" spans="1:19" ht="18" customHeight="1">
      <c r="A46" s="68" t="s">
        <v>120</v>
      </c>
      <c r="B46" s="66"/>
      <c r="C46" s="510"/>
      <c r="D46" s="510"/>
      <c r="E46" s="510"/>
      <c r="F46" s="510"/>
      <c r="G46" s="510"/>
      <c r="H46" s="510"/>
      <c r="I46" s="508" t="s">
        <v>121</v>
      </c>
      <c r="J46" s="565"/>
      <c r="K46" s="512"/>
      <c r="L46" s="512"/>
      <c r="M46" s="512"/>
      <c r="N46" s="512"/>
      <c r="O46" s="91"/>
      <c r="P46" s="132" t="s">
        <v>122</v>
      </c>
      <c r="Q46" s="527"/>
      <c r="R46" s="568"/>
      <c r="S46" s="569"/>
    </row>
    <row r="47" spans="1:19" ht="18" customHeight="1">
      <c r="A47" s="68" t="s">
        <v>123</v>
      </c>
      <c r="B47" s="84"/>
      <c r="C47" s="512"/>
      <c r="D47" s="512"/>
      <c r="E47" s="512"/>
      <c r="F47" s="512"/>
      <c r="G47" s="512"/>
      <c r="H47" s="512"/>
      <c r="I47" s="508" t="s">
        <v>124</v>
      </c>
      <c r="J47" s="565"/>
      <c r="K47" s="512"/>
      <c r="L47" s="566"/>
      <c r="M47" s="566"/>
      <c r="N47" s="566"/>
      <c r="O47" s="566"/>
      <c r="P47" s="566"/>
      <c r="Q47" s="566"/>
      <c r="R47" s="566"/>
      <c r="S47" s="567"/>
    </row>
    <row r="48" spans="1:19" ht="1.5" customHeight="1" thickBot="1">
      <c r="A48" s="106"/>
      <c r="B48" s="107"/>
      <c r="C48" s="540"/>
      <c r="D48" s="540"/>
      <c r="E48" s="540"/>
      <c r="F48" s="540"/>
      <c r="G48" s="540"/>
      <c r="H48" s="540"/>
      <c r="I48" s="540"/>
      <c r="J48" s="541"/>
      <c r="K48" s="541"/>
      <c r="L48" s="541"/>
      <c r="M48" s="541"/>
      <c r="N48" s="541"/>
      <c r="O48" s="554"/>
      <c r="P48" s="540"/>
      <c r="Q48" s="540"/>
      <c r="R48" s="540"/>
      <c r="S48" s="555"/>
    </row>
    <row r="49" spans="1:21" ht="1.5" customHeight="1" thickBot="1">
      <c r="E49" s="71"/>
      <c r="F49" s="72"/>
      <c r="G49" s="72"/>
      <c r="H49" s="72"/>
      <c r="I49" s="72"/>
      <c r="J49" s="71"/>
      <c r="K49" s="72"/>
      <c r="L49" s="72"/>
      <c r="M49" s="72"/>
      <c r="N49" s="72"/>
      <c r="O49" s="71"/>
      <c r="P49" s="72"/>
      <c r="Q49" s="72"/>
      <c r="R49" s="73"/>
      <c r="S49" s="85"/>
    </row>
    <row r="50" spans="1:21" ht="17.25" customHeight="1">
      <c r="A50" s="492" t="s">
        <v>134</v>
      </c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4"/>
      <c r="T50" s="460"/>
      <c r="U50" s="460"/>
    </row>
    <row r="51" spans="1:21">
      <c r="A51" s="461" t="s">
        <v>461</v>
      </c>
      <c r="B51" s="66"/>
      <c r="C51" s="66"/>
      <c r="D51" s="66"/>
      <c r="E51" s="66"/>
      <c r="F51" s="66"/>
      <c r="G51" s="66"/>
      <c r="H51" s="66"/>
      <c r="I51" s="66"/>
      <c r="J51" s="66"/>
      <c r="K51" s="499" t="s">
        <v>463</v>
      </c>
      <c r="L51" s="500"/>
      <c r="M51" s="500"/>
      <c r="N51" s="141"/>
      <c r="O51" s="141"/>
      <c r="P51" s="141"/>
      <c r="Q51" s="66"/>
      <c r="R51" s="66"/>
      <c r="S51" s="462"/>
      <c r="T51" s="66"/>
      <c r="U51" s="66"/>
    </row>
    <row r="52" spans="1:21" ht="15" customHeight="1">
      <c r="A52" s="463"/>
      <c r="G52" s="66"/>
      <c r="H52" s="66"/>
      <c r="I52" s="66"/>
      <c r="J52" s="66"/>
      <c r="K52" s="501"/>
      <c r="L52" s="500"/>
      <c r="M52" s="500"/>
      <c r="N52" s="141"/>
      <c r="O52" s="141"/>
      <c r="P52" s="141"/>
      <c r="Q52" s="66"/>
      <c r="R52" s="66"/>
      <c r="S52" s="462"/>
      <c r="T52" s="66"/>
      <c r="U52" s="66"/>
    </row>
    <row r="53" spans="1:21">
      <c r="A53" s="467" t="s">
        <v>464</v>
      </c>
      <c r="B53" s="66"/>
      <c r="C53" s="503"/>
      <c r="D53" s="498"/>
      <c r="E53" s="498"/>
      <c r="F53" s="498"/>
      <c r="G53" s="498"/>
      <c r="H53" s="498"/>
      <c r="I53" s="498"/>
      <c r="J53" s="469"/>
      <c r="K53" s="467" t="s">
        <v>464</v>
      </c>
      <c r="L53" s="66"/>
      <c r="M53" s="502"/>
      <c r="N53" s="502"/>
      <c r="O53" s="498"/>
      <c r="P53" s="498"/>
      <c r="Q53" s="498"/>
      <c r="R53" s="498"/>
      <c r="S53" s="462"/>
      <c r="T53" s="66"/>
      <c r="U53" s="66"/>
    </row>
    <row r="54" spans="1:21" ht="4.5" customHeight="1">
      <c r="A54" s="467"/>
      <c r="B54" s="66"/>
      <c r="C54" s="74"/>
      <c r="D54" s="468"/>
      <c r="E54" s="468"/>
      <c r="G54" s="66"/>
      <c r="H54" s="66"/>
      <c r="I54" s="66"/>
      <c r="J54" s="66"/>
      <c r="K54" s="455"/>
      <c r="L54" s="66"/>
      <c r="M54" s="66"/>
      <c r="N54" s="66"/>
      <c r="O54" s="66"/>
      <c r="P54" s="66"/>
      <c r="Q54" s="66"/>
      <c r="R54" s="66"/>
      <c r="S54" s="462"/>
      <c r="T54" s="66"/>
      <c r="U54" s="66"/>
    </row>
    <row r="55" spans="1:21">
      <c r="A55" s="464" t="s">
        <v>462</v>
      </c>
      <c r="B55" s="66"/>
      <c r="C55" s="503"/>
      <c r="D55" s="504"/>
      <c r="E55" s="504"/>
      <c r="F55" s="498"/>
      <c r="G55" s="498"/>
      <c r="H55" s="141" t="s">
        <v>119</v>
      </c>
      <c r="I55" s="495"/>
      <c r="J55" s="495"/>
      <c r="K55" s="470" t="s">
        <v>125</v>
      </c>
      <c r="M55" s="66"/>
      <c r="N55" s="502"/>
      <c r="O55" s="502"/>
      <c r="P55" s="498"/>
      <c r="Q55" s="141" t="s">
        <v>119</v>
      </c>
      <c r="R55" s="495"/>
      <c r="S55" s="496"/>
      <c r="T55" s="141"/>
      <c r="U55" s="141"/>
    </row>
    <row r="56" spans="1:21">
      <c r="A56" s="464"/>
      <c r="B56" s="66"/>
      <c r="C56" s="66"/>
      <c r="D56" s="66"/>
      <c r="E56" s="66"/>
      <c r="F56" s="66"/>
      <c r="G56" s="66"/>
      <c r="H56" s="66"/>
      <c r="I56" s="66"/>
      <c r="J56" s="66"/>
      <c r="K56" s="455"/>
      <c r="L56" s="66"/>
      <c r="M56" s="66"/>
      <c r="N56" s="66"/>
      <c r="O56" s="66"/>
      <c r="P56" s="66"/>
      <c r="Q56" s="66"/>
      <c r="R56" s="66"/>
      <c r="S56" s="462"/>
      <c r="T56" s="66"/>
      <c r="U56" s="66"/>
    </row>
    <row r="57" spans="1:21">
      <c r="A57" s="464" t="s">
        <v>120</v>
      </c>
      <c r="B57" s="66"/>
      <c r="C57" s="497"/>
      <c r="D57" s="497"/>
      <c r="E57" s="497"/>
      <c r="F57" s="497"/>
      <c r="G57" s="497"/>
      <c r="H57" s="497"/>
      <c r="I57" s="498"/>
      <c r="J57" s="66"/>
      <c r="K57" s="456"/>
      <c r="L57" s="66" t="s">
        <v>120</v>
      </c>
      <c r="M57" s="66"/>
      <c r="N57" s="495"/>
      <c r="O57" s="495"/>
      <c r="P57" s="495"/>
      <c r="Q57" s="495"/>
      <c r="R57" s="495"/>
      <c r="S57" s="496"/>
      <c r="T57" s="141"/>
      <c r="U57" s="66"/>
    </row>
    <row r="58" spans="1:21" ht="2.25" customHeight="1" thickBot="1">
      <c r="A58" s="465"/>
      <c r="B58" s="457"/>
      <c r="C58" s="458"/>
      <c r="D58" s="458"/>
      <c r="E58" s="458"/>
      <c r="F58" s="458"/>
      <c r="G58" s="458"/>
      <c r="H58" s="458"/>
      <c r="I58" s="458"/>
      <c r="J58" s="457"/>
      <c r="K58" s="459"/>
      <c r="L58" s="457"/>
      <c r="M58" s="457"/>
      <c r="N58" s="457"/>
      <c r="O58" s="458"/>
      <c r="P58" s="458"/>
      <c r="Q58" s="458"/>
      <c r="R58" s="458"/>
      <c r="S58" s="466"/>
      <c r="T58" s="141"/>
      <c r="U58" s="141"/>
    </row>
    <row r="59" spans="1:21">
      <c r="A59" s="46"/>
      <c r="B59" s="47"/>
      <c r="C59" s="47"/>
      <c r="D59" s="71"/>
      <c r="I59" s="491"/>
      <c r="J59" s="491"/>
      <c r="K59" s="491"/>
      <c r="L59" s="491"/>
      <c r="M59" s="491"/>
    </row>
  </sheetData>
  <mergeCells count="90">
    <mergeCell ref="K14:S14"/>
    <mergeCell ref="E14:F14"/>
    <mergeCell ref="G26:M26"/>
    <mergeCell ref="A17:C17"/>
    <mergeCell ref="Q45:S45"/>
    <mergeCell ref="F45:N45"/>
    <mergeCell ref="E15:S15"/>
    <mergeCell ref="Q27:S27"/>
    <mergeCell ref="A18:I18"/>
    <mergeCell ref="O48:S48"/>
    <mergeCell ref="F37:K37"/>
    <mergeCell ref="L37:R37"/>
    <mergeCell ref="E43:S43"/>
    <mergeCell ref="A39:S39"/>
    <mergeCell ref="A41:S41"/>
    <mergeCell ref="E42:S42"/>
    <mergeCell ref="A42:D42"/>
    <mergeCell ref="C47:H47"/>
    <mergeCell ref="C46:H46"/>
    <mergeCell ref="I46:J46"/>
    <mergeCell ref="K47:S47"/>
    <mergeCell ref="I47:J47"/>
    <mergeCell ref="Q46:S46"/>
    <mergeCell ref="K46:N46"/>
    <mergeCell ref="O45:P45"/>
    <mergeCell ref="A8:I8"/>
    <mergeCell ref="A13:B13"/>
    <mergeCell ref="H13:I13"/>
    <mergeCell ref="C48:I48"/>
    <mergeCell ref="J48:N48"/>
    <mergeCell ref="K8:S8"/>
    <mergeCell ref="A10:I10"/>
    <mergeCell ref="A12:I12"/>
    <mergeCell ref="K10:S10"/>
    <mergeCell ref="K12:S12"/>
    <mergeCell ref="K11:P11"/>
    <mergeCell ref="Q28:S28"/>
    <mergeCell ref="J17:S17"/>
    <mergeCell ref="J18:S18"/>
    <mergeCell ref="Q29:S29"/>
    <mergeCell ref="D17:I17"/>
    <mergeCell ref="K13:S13"/>
    <mergeCell ref="A9:I9"/>
    <mergeCell ref="A11:I11"/>
    <mergeCell ref="E13:F13"/>
    <mergeCell ref="C13:D13"/>
    <mergeCell ref="R11:S11"/>
    <mergeCell ref="K9:P9"/>
    <mergeCell ref="Q9:S9"/>
    <mergeCell ref="N3:S3"/>
    <mergeCell ref="C2:J2"/>
    <mergeCell ref="R7:S7"/>
    <mergeCell ref="E4:L4"/>
    <mergeCell ref="E5:L5"/>
    <mergeCell ref="P6:Q6"/>
    <mergeCell ref="P7:Q7"/>
    <mergeCell ref="L7:O7"/>
    <mergeCell ref="G7:K7"/>
    <mergeCell ref="A7:C7"/>
    <mergeCell ref="D7:F7"/>
    <mergeCell ref="A5:D5"/>
    <mergeCell ref="A1:S1"/>
    <mergeCell ref="R4:S4"/>
    <mergeCell ref="I6:K6"/>
    <mergeCell ref="R6:S6"/>
    <mergeCell ref="N4:Q4"/>
    <mergeCell ref="N5:Q5"/>
    <mergeCell ref="A6:E6"/>
    <mergeCell ref="L6:O6"/>
    <mergeCell ref="N2:S2"/>
    <mergeCell ref="R5:S5"/>
    <mergeCell ref="E3:J3"/>
    <mergeCell ref="A4:D4"/>
    <mergeCell ref="A3:D3"/>
    <mergeCell ref="A2:B2"/>
    <mergeCell ref="K2:M2"/>
    <mergeCell ref="K3:M3"/>
    <mergeCell ref="I59:M59"/>
    <mergeCell ref="A50:S50"/>
    <mergeCell ref="I55:J55"/>
    <mergeCell ref="R55:S55"/>
    <mergeCell ref="N57:O57"/>
    <mergeCell ref="P57:Q57"/>
    <mergeCell ref="R57:S57"/>
    <mergeCell ref="C57:I57"/>
    <mergeCell ref="K51:M52"/>
    <mergeCell ref="M53:R53"/>
    <mergeCell ref="C53:I53"/>
    <mergeCell ref="N55:P55"/>
    <mergeCell ref="C55:G55"/>
  </mergeCells>
  <phoneticPr fontId="0" type="noConversion"/>
  <conditionalFormatting sqref="A51 N51:P52">
    <cfRule type="expression" dxfId="48" priority="56" stopIfTrue="1">
      <formula>$K$55</formula>
    </cfRule>
    <cfRule type="cellIs" dxfId="47" priority="55" stopIfTrue="1" operator="between">
      <formula>"A"</formula>
      <formula>"Z"</formula>
    </cfRule>
  </conditionalFormatting>
  <conditionalFormatting sqref="B47:H47">
    <cfRule type="cellIs" dxfId="46" priority="23" stopIfTrue="1" operator="between">
      <formula>"A"</formula>
      <formula>"Z"</formula>
    </cfRule>
    <cfRule type="expression" dxfId="45" priority="24" stopIfTrue="1">
      <formula>$B$47</formula>
    </cfRule>
  </conditionalFormatting>
  <conditionalFormatting sqref="C53 C54:E55">
    <cfRule type="expression" dxfId="44" priority="1" stopIfTrue="1">
      <formula>$D$7</formula>
    </cfRule>
    <cfRule type="cellIs" dxfId="43" priority="2" stopIfTrue="1" operator="between">
      <formula>"A"</formula>
      <formula>"Z"</formula>
    </cfRule>
  </conditionalFormatting>
  <conditionalFormatting sqref="C46:H46">
    <cfRule type="cellIs" dxfId="42" priority="27" stopIfTrue="1" operator="between">
      <formula>"A"</formula>
      <formula>"Z"</formula>
    </cfRule>
    <cfRule type="expression" dxfId="41" priority="28" stopIfTrue="1">
      <formula>$C$46</formula>
    </cfRule>
  </conditionalFormatting>
  <conditionalFormatting sqref="C57:H57">
    <cfRule type="cellIs" dxfId="40" priority="3" stopIfTrue="1" operator="between">
      <formula>"A"</formula>
      <formula>"Z"</formula>
    </cfRule>
    <cfRule type="expression" dxfId="39" priority="4" stopIfTrue="1">
      <formula>$B$47</formula>
    </cfRule>
  </conditionalFormatting>
  <conditionalFormatting sqref="C48:I48">
    <cfRule type="expression" dxfId="38" priority="52" stopIfTrue="1">
      <formula>#REF!</formula>
    </cfRule>
    <cfRule type="cellIs" dxfId="37" priority="51" stopIfTrue="1" operator="between">
      <formula>"A"</formula>
      <formula>"Z"</formula>
    </cfRule>
  </conditionalFormatting>
  <conditionalFormatting sqref="D43:E43">
    <cfRule type="expression" dxfId="36" priority="36" stopIfTrue="1">
      <formula>$D$43</formula>
    </cfRule>
    <cfRule type="cellIs" dxfId="35" priority="35" stopIfTrue="1" operator="between">
      <formula>"A"</formula>
      <formula>"Z"</formula>
    </cfRule>
  </conditionalFormatting>
  <conditionalFormatting sqref="D7:F7">
    <cfRule type="cellIs" dxfId="34" priority="50" stopIfTrue="1" operator="between">
      <formula>"A"</formula>
      <formula>"Z"</formula>
    </cfRule>
    <cfRule type="expression" dxfId="33" priority="49" stopIfTrue="1">
      <formula>$D$7</formula>
    </cfRule>
  </conditionalFormatting>
  <conditionalFormatting sqref="E42">
    <cfRule type="cellIs" dxfId="32" priority="33" stopIfTrue="1" operator="between">
      <formula>"A"</formula>
      <formula>"Z"</formula>
    </cfRule>
    <cfRule type="expression" dxfId="31" priority="34" stopIfTrue="1">
      <formula>$E$42</formula>
    </cfRule>
  </conditionalFormatting>
  <conditionalFormatting sqref="E14:F14">
    <cfRule type="expression" dxfId="30" priority="46" stopIfTrue="1">
      <formula>$E$13</formula>
    </cfRule>
  </conditionalFormatting>
  <conditionalFormatting sqref="F37:L37">
    <cfRule type="cellIs" dxfId="29" priority="39" stopIfTrue="1" operator="between">
      <formula>"A"</formula>
      <formula>"Z"</formula>
    </cfRule>
    <cfRule type="expression" dxfId="28" priority="40" stopIfTrue="1">
      <formula>$F$37</formula>
    </cfRule>
  </conditionalFormatting>
  <conditionalFormatting sqref="F45:N45">
    <cfRule type="expression" dxfId="27" priority="32" stopIfTrue="1">
      <formula>$F$45</formula>
    </cfRule>
    <cfRule type="cellIs" dxfId="26" priority="31" stopIfTrue="1" operator="between">
      <formula>"A"</formula>
      <formula>"Z"</formula>
    </cfRule>
  </conditionalFormatting>
  <conditionalFormatting sqref="G13">
    <cfRule type="cellIs" dxfId="25" priority="45" stopIfTrue="1" operator="between">
      <formula>"B"</formula>
      <formula>"J"</formula>
    </cfRule>
  </conditionalFormatting>
  <conditionalFormatting sqref="H55 Q55 T55:U55">
    <cfRule type="expression" dxfId="24" priority="10" stopIfTrue="1">
      <formula>$E$58</formula>
    </cfRule>
    <cfRule type="cellIs" dxfId="23" priority="9" stopIfTrue="1" operator="between">
      <formula>"A"</formula>
      <formula>"Z"</formula>
    </cfRule>
  </conditionalFormatting>
  <conditionalFormatting sqref="J17">
    <cfRule type="expression" dxfId="22" priority="42" stopIfTrue="1">
      <formula>$J$17</formula>
    </cfRule>
  </conditionalFormatting>
  <conditionalFormatting sqref="J17:J18">
    <cfRule type="cellIs" dxfId="21" priority="41" stopIfTrue="1" operator="between">
      <formula>"A"</formula>
      <formula>"Z"</formula>
    </cfRule>
  </conditionalFormatting>
  <conditionalFormatting sqref="J18">
    <cfRule type="expression" dxfId="20" priority="44" stopIfTrue="1">
      <formula>$J$18</formula>
    </cfRule>
  </conditionalFormatting>
  <conditionalFormatting sqref="K47">
    <cfRule type="expression" dxfId="19" priority="26" stopIfTrue="1">
      <formula>$J$47</formula>
    </cfRule>
    <cfRule type="cellIs" dxfId="18" priority="25" stopIfTrue="1" operator="between">
      <formula>"A"</formula>
      <formula>"Z"</formula>
    </cfRule>
  </conditionalFormatting>
  <conditionalFormatting sqref="K46:O46">
    <cfRule type="cellIs" dxfId="17" priority="30" stopIfTrue="1" operator="between">
      <formula>"A"</formula>
      <formula>"Z"</formula>
    </cfRule>
    <cfRule type="expression" dxfId="16" priority="29" stopIfTrue="1">
      <formula>$K$46</formula>
    </cfRule>
  </conditionalFormatting>
  <conditionalFormatting sqref="N40:O40">
    <cfRule type="expression" dxfId="15" priority="38" stopIfTrue="1">
      <formula>$O$40</formula>
    </cfRule>
  </conditionalFormatting>
  <conditionalFormatting sqref="N40:Q40">
    <cfRule type="cellIs" dxfId="14" priority="13" stopIfTrue="1" operator="between">
      <formula>"A"</formula>
      <formula>"Z"</formula>
    </cfRule>
  </conditionalFormatting>
  <conditionalFormatting sqref="O48:S48">
    <cfRule type="expression" dxfId="13" priority="53" stopIfTrue="1">
      <formula>#REF!</formula>
    </cfRule>
    <cfRule type="cellIs" dxfId="12" priority="54" stopIfTrue="1" operator="between">
      <formula>"A"</formula>
      <formula>"Z"</formula>
    </cfRule>
  </conditionalFormatting>
  <conditionalFormatting sqref="P40:Q40">
    <cfRule type="expression" dxfId="11" priority="14" stopIfTrue="1">
      <formula>$Q$40</formula>
    </cfRule>
  </conditionalFormatting>
  <conditionalFormatting sqref="R4:S5">
    <cfRule type="expression" dxfId="10" priority="47" stopIfTrue="1">
      <formula>#REF!</formula>
    </cfRule>
  </conditionalFormatting>
  <conditionalFormatting sqref="T57">
    <cfRule type="cellIs" dxfId="9" priority="11" stopIfTrue="1" operator="between">
      <formula>"A"</formula>
      <formula>"Z"</formula>
    </cfRule>
    <cfRule type="expression" dxfId="8" priority="12" stopIfTrue="1">
      <formula>$D$60</formula>
    </cfRule>
  </conditionalFormatting>
  <hyperlinks>
    <hyperlink ref="E32" location="CPLAN!A1" display="CP" xr:uid="{00000000-0004-0000-0100-000000000000}"/>
    <hyperlink ref="F32" location="PFMEA!A1" display="PFMEA" xr:uid="{00000000-0004-0000-0100-000001000000}"/>
    <hyperlink ref="G32" location="PFMEA!A1" display="DFMEA" xr:uid="{00000000-0004-0000-0100-000002000000}"/>
    <hyperlink ref="H32" location="AAR!A1" display="AAR" xr:uid="{00000000-0004-0000-0100-000003000000}"/>
    <hyperlink ref="I32" location="PTR!A1" display="PTR" xr:uid="{00000000-0004-0000-0100-000004000000}"/>
    <hyperlink ref="J32" location="MTR!A1" display="MTR" xr:uid="{00000000-0004-0000-0100-000005000000}"/>
    <hyperlink ref="K32" location="DTR!A1" display="DTR" xr:uid="{00000000-0004-0000-0100-000006000000}"/>
    <hyperlink ref="O32" r:id="rId1" xr:uid="{00000000-0004-0000-0100-000007000000}"/>
    <hyperlink ref="L32" location="'Gage R&amp;R sheet'!A1" display="R&amp;R " xr:uid="{00000000-0004-0000-0100-000008000000}"/>
    <hyperlink ref="M32" location="PFC!A1" display="PFC" xr:uid="{00000000-0004-0000-0100-000009000000}"/>
    <hyperlink ref="P32" location="ECF!A1" display="ECF" xr:uid="{00000000-0004-0000-0100-00000A000000}"/>
    <hyperlink ref="C32" location="PSW!A1" display="PSW" xr:uid="{00000000-0004-0000-0100-00000B000000}"/>
  </hyperlinks>
  <printOptions horizontalCentered="1" verticalCentered="1"/>
  <pageMargins left="0.27559055118110237" right="0.15748031496062992" top="0.23622047244094491" bottom="0.19685039370078741" header="0.15748031496062992" footer="0.15748031496062992"/>
  <pageSetup scale="94" orientation="portrait" horizontalDpi="1200" r:id="rId2"/>
  <headerFooter alignWithMargins="0">
    <oddHeader>&amp;L&amp;G</oddHeader>
    <oddFooter>&amp;L&amp;7MCC-P_PPAP form_rev05_Jul 2017&amp;C&amp;8&amp;P/&amp;N&amp;R&amp;7&amp;Z
&amp;F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5</xdr:col>
                    <xdr:colOff>21771</xdr:colOff>
                    <xdr:row>4</xdr:row>
                    <xdr:rowOff>217714</xdr:rowOff>
                  </from>
                  <to>
                    <xdr:col>6</xdr:col>
                    <xdr:colOff>27214</xdr:colOff>
                    <xdr:row>5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6</xdr:col>
                    <xdr:colOff>174171</xdr:colOff>
                    <xdr:row>4</xdr:row>
                    <xdr:rowOff>217714</xdr:rowOff>
                  </from>
                  <to>
                    <xdr:col>7</xdr:col>
                    <xdr:colOff>163286</xdr:colOff>
                    <xdr:row>5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10</xdr:col>
                    <xdr:colOff>342900</xdr:colOff>
                    <xdr:row>14</xdr:row>
                    <xdr:rowOff>152400</xdr:rowOff>
                  </from>
                  <to>
                    <xdr:col>11</xdr:col>
                    <xdr:colOff>364671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12</xdr:col>
                    <xdr:colOff>152400</xdr:colOff>
                    <xdr:row>14</xdr:row>
                    <xdr:rowOff>152400</xdr:rowOff>
                  </from>
                  <to>
                    <xdr:col>13</xdr:col>
                    <xdr:colOff>141514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14</xdr:col>
                    <xdr:colOff>21771</xdr:colOff>
                    <xdr:row>14</xdr:row>
                    <xdr:rowOff>152400</xdr:rowOff>
                  </from>
                  <to>
                    <xdr:col>16</xdr:col>
                    <xdr:colOff>97971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defaultSize="0" autoFill="0" autoLine="0" autoPict="0">
                <anchor moveWithCells="1">
                  <from>
                    <xdr:col>0</xdr:col>
                    <xdr:colOff>21771</xdr:colOff>
                    <xdr:row>19</xdr:row>
                    <xdr:rowOff>190500</xdr:rowOff>
                  </from>
                  <to>
                    <xdr:col>3</xdr:col>
                    <xdr:colOff>250371</xdr:colOff>
                    <xdr:row>21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Check Box 7">
              <controlPr defaultSize="0" autoFill="0" autoLine="0" autoPict="0">
                <anchor moveWithCells="1">
                  <from>
                    <xdr:col>0</xdr:col>
                    <xdr:colOff>21771</xdr:colOff>
                    <xdr:row>21</xdr:row>
                    <xdr:rowOff>136071</xdr:rowOff>
                  </from>
                  <to>
                    <xdr:col>8</xdr:col>
                    <xdr:colOff>250371</xdr:colOff>
                    <xdr:row>23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Check Box 8">
              <controlPr defaultSize="0" autoFill="0" autoLine="0" autoPict="0">
                <anchor moveWithCells="1">
                  <from>
                    <xdr:col>0</xdr:col>
                    <xdr:colOff>21771</xdr:colOff>
                    <xdr:row>23</xdr:row>
                    <xdr:rowOff>136071</xdr:rowOff>
                  </from>
                  <to>
                    <xdr:col>5</xdr:col>
                    <xdr:colOff>255814</xdr:colOff>
                    <xdr:row>25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Check Box 9">
              <controlPr defaultSize="0" autoFill="0" autoLine="0" autoPict="0">
                <anchor moveWithCells="1">
                  <from>
                    <xdr:col>9</xdr:col>
                    <xdr:colOff>332014</xdr:colOff>
                    <xdr:row>19</xdr:row>
                    <xdr:rowOff>190500</xdr:rowOff>
                  </from>
                  <to>
                    <xdr:col>16</xdr:col>
                    <xdr:colOff>239486</xdr:colOff>
                    <xdr:row>21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5" name="Check Box 10">
              <controlPr defaultSize="0" autoFill="0" autoLine="0" autoPict="0">
                <anchor moveWithCells="1">
                  <from>
                    <xdr:col>0</xdr:col>
                    <xdr:colOff>21771</xdr:colOff>
                    <xdr:row>20</xdr:row>
                    <xdr:rowOff>141514</xdr:rowOff>
                  </from>
                  <to>
                    <xdr:col>4</xdr:col>
                    <xdr:colOff>288471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6" name="Check Box 11">
              <controlPr defaultSize="0" autoFill="0" autoLine="0" autoPict="0">
                <anchor moveWithCells="1">
                  <from>
                    <xdr:col>0</xdr:col>
                    <xdr:colOff>21771</xdr:colOff>
                    <xdr:row>22</xdr:row>
                    <xdr:rowOff>136071</xdr:rowOff>
                  </from>
                  <to>
                    <xdr:col>4</xdr:col>
                    <xdr:colOff>353786</xdr:colOff>
                    <xdr:row>24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7" name="Check Box 12">
              <controlPr defaultSize="0" autoFill="0" autoLine="0" autoPict="0">
                <anchor moveWithCells="1">
                  <from>
                    <xdr:col>9</xdr:col>
                    <xdr:colOff>332014</xdr:colOff>
                    <xdr:row>20</xdr:row>
                    <xdr:rowOff>141514</xdr:rowOff>
                  </from>
                  <to>
                    <xdr:col>15</xdr:col>
                    <xdr:colOff>353786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8" name="Check Box 13">
              <controlPr defaultSize="0" autoFill="0" autoLine="0" autoPict="0">
                <anchor moveWithCells="1">
                  <from>
                    <xdr:col>9</xdr:col>
                    <xdr:colOff>332014</xdr:colOff>
                    <xdr:row>21</xdr:row>
                    <xdr:rowOff>136071</xdr:rowOff>
                  </from>
                  <to>
                    <xdr:col>15</xdr:col>
                    <xdr:colOff>391886</xdr:colOff>
                    <xdr:row>23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9" name="Check Box 14">
              <controlPr defaultSize="0" autoFill="0" autoLine="0" autoPict="0">
                <anchor moveWithCells="1">
                  <from>
                    <xdr:col>9</xdr:col>
                    <xdr:colOff>332014</xdr:colOff>
                    <xdr:row>23</xdr:row>
                    <xdr:rowOff>136071</xdr:rowOff>
                  </from>
                  <to>
                    <xdr:col>17</xdr:col>
                    <xdr:colOff>59871</xdr:colOff>
                    <xdr:row>25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0" name="Check Box 15">
              <controlPr defaultSize="0" autoFill="0" autoLine="0" autoPict="0">
                <anchor moveWithCells="1">
                  <from>
                    <xdr:col>9</xdr:col>
                    <xdr:colOff>332014</xdr:colOff>
                    <xdr:row>22</xdr:row>
                    <xdr:rowOff>136071</xdr:rowOff>
                  </from>
                  <to>
                    <xdr:col>15</xdr:col>
                    <xdr:colOff>65314</xdr:colOff>
                    <xdr:row>24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1" name="Check Box 16">
              <controlPr defaultSize="0" autoFill="0" autoLine="0" autoPict="0">
                <anchor moveWithCells="1">
                  <from>
                    <xdr:col>0</xdr:col>
                    <xdr:colOff>21771</xdr:colOff>
                    <xdr:row>25</xdr:row>
                    <xdr:rowOff>190500</xdr:rowOff>
                  </from>
                  <to>
                    <xdr:col>15</xdr:col>
                    <xdr:colOff>342900</xdr:colOff>
                    <xdr:row>27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Check Box 17">
              <controlPr defaultSize="0" autoFill="0" autoLine="0" autoPict="0">
                <anchor moveWithCells="1">
                  <from>
                    <xdr:col>0</xdr:col>
                    <xdr:colOff>21771</xdr:colOff>
                    <xdr:row>28</xdr:row>
                    <xdr:rowOff>136071</xdr:rowOff>
                  </from>
                  <to>
                    <xdr:col>13</xdr:col>
                    <xdr:colOff>266700</xdr:colOff>
                    <xdr:row>30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Check Box 18">
              <controlPr defaultSize="0" autoFill="0" autoLine="0" autoPict="0">
                <anchor moveWithCells="1">
                  <from>
                    <xdr:col>0</xdr:col>
                    <xdr:colOff>21771</xdr:colOff>
                    <xdr:row>26</xdr:row>
                    <xdr:rowOff>141514</xdr:rowOff>
                  </from>
                  <to>
                    <xdr:col>15</xdr:col>
                    <xdr:colOff>114300</xdr:colOff>
                    <xdr:row>28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Check Box 19">
              <controlPr defaultSize="0" autoFill="0" autoLine="0" autoPict="0">
                <anchor moveWithCells="1">
                  <from>
                    <xdr:col>0</xdr:col>
                    <xdr:colOff>21771</xdr:colOff>
                    <xdr:row>27</xdr:row>
                    <xdr:rowOff>136071</xdr:rowOff>
                  </from>
                  <to>
                    <xdr:col>13</xdr:col>
                    <xdr:colOff>87086</xdr:colOff>
                    <xdr:row>29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Check Box 20">
              <controlPr defaultSize="0" autoFill="0" autoLine="0" autoPict="0">
                <anchor moveWithCells="1">
                  <from>
                    <xdr:col>0</xdr:col>
                    <xdr:colOff>21771</xdr:colOff>
                    <xdr:row>30</xdr:row>
                    <xdr:rowOff>0</xdr:rowOff>
                  </from>
                  <to>
                    <xdr:col>15</xdr:col>
                    <xdr:colOff>277586</xdr:colOff>
                    <xdr:row>30</xdr:row>
                    <xdr:rowOff>217714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locked="0" defaultSize="0" autoFill="0" autoLine="0" autoPict="0">
                <anchor moveWithCells="1">
                  <from>
                    <xdr:col>2</xdr:col>
                    <xdr:colOff>87086</xdr:colOff>
                    <xdr:row>33</xdr:row>
                    <xdr:rowOff>152400</xdr:rowOff>
                  </from>
                  <to>
                    <xdr:col>6</xdr:col>
                    <xdr:colOff>65314</xdr:colOff>
                    <xdr:row>35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6</xdr:col>
                    <xdr:colOff>103414</xdr:colOff>
                    <xdr:row>33</xdr:row>
                    <xdr:rowOff>152400</xdr:rowOff>
                  </from>
                  <to>
                    <xdr:col>10</xdr:col>
                    <xdr:colOff>103414</xdr:colOff>
                    <xdr:row>35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10</xdr:col>
                    <xdr:colOff>163286</xdr:colOff>
                    <xdr:row>33</xdr:row>
                    <xdr:rowOff>152400</xdr:rowOff>
                  </from>
                  <to>
                    <xdr:col>13</xdr:col>
                    <xdr:colOff>163286</xdr:colOff>
                    <xdr:row>35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13</xdr:col>
                    <xdr:colOff>228600</xdr:colOff>
                    <xdr:row>33</xdr:row>
                    <xdr:rowOff>152400</xdr:rowOff>
                  </from>
                  <to>
                    <xdr:col>17</xdr:col>
                    <xdr:colOff>97971</xdr:colOff>
                    <xdr:row>35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7</xdr:col>
                    <xdr:colOff>364671</xdr:colOff>
                    <xdr:row>34</xdr:row>
                    <xdr:rowOff>136071</xdr:rowOff>
                  </from>
                  <to>
                    <xdr:col>8</xdr:col>
                    <xdr:colOff>353786</xdr:colOff>
                    <xdr:row>36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9</xdr:col>
                    <xdr:colOff>21771</xdr:colOff>
                    <xdr:row>34</xdr:row>
                    <xdr:rowOff>136071</xdr:rowOff>
                  </from>
                  <to>
                    <xdr:col>10</xdr:col>
                    <xdr:colOff>10886</xdr:colOff>
                    <xdr:row>36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9</xdr:col>
                    <xdr:colOff>38100</xdr:colOff>
                    <xdr:row>43</xdr:row>
                    <xdr:rowOff>217714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9</xdr:col>
                    <xdr:colOff>174171</xdr:colOff>
                    <xdr:row>43</xdr:row>
                    <xdr:rowOff>0</xdr:rowOff>
                  </from>
                  <to>
                    <xdr:col>10</xdr:col>
                    <xdr:colOff>163286</xdr:colOff>
                    <xdr:row>43</xdr:row>
                    <xdr:rowOff>217714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10</xdr:col>
                    <xdr:colOff>288471</xdr:colOff>
                    <xdr:row>43</xdr:row>
                    <xdr:rowOff>0</xdr:rowOff>
                  </from>
                  <to>
                    <xdr:col>11</xdr:col>
                    <xdr:colOff>342900</xdr:colOff>
                    <xdr:row>43</xdr:row>
                    <xdr:rowOff>217714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Fill="0" autoLine="0" autoPict="0">
                <anchor moveWithCells="1">
                  <from>
                    <xdr:col>10</xdr:col>
                    <xdr:colOff>332014</xdr:colOff>
                    <xdr:row>18</xdr:row>
                    <xdr:rowOff>0</xdr:rowOff>
                  </from>
                  <to>
                    <xdr:col>11</xdr:col>
                    <xdr:colOff>353786</xdr:colOff>
                    <xdr:row>19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Fill="0" autoLine="0" autoPict="0">
                <anchor moveWithCells="1">
                  <from>
                    <xdr:col>12</xdr:col>
                    <xdr:colOff>152400</xdr:colOff>
                    <xdr:row>18</xdr:row>
                    <xdr:rowOff>0</xdr:rowOff>
                  </from>
                  <to>
                    <xdr:col>13</xdr:col>
                    <xdr:colOff>141514</xdr:colOff>
                    <xdr:row>19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Fill="0" autoLine="0" autoPict="0">
                <anchor moveWithCells="1">
                  <from>
                    <xdr:col>14</xdr:col>
                    <xdr:colOff>21771</xdr:colOff>
                    <xdr:row>18</xdr:row>
                    <xdr:rowOff>0</xdr:rowOff>
                  </from>
                  <to>
                    <xdr:col>16</xdr:col>
                    <xdr:colOff>65314</xdr:colOff>
                    <xdr:row>19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38" name="Check Box 86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179614</xdr:rowOff>
                  </from>
                  <to>
                    <xdr:col>3</xdr:col>
                    <xdr:colOff>353786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39" name="Check Box 87">
              <controlPr defaultSize="0" autoFill="0" autoLine="0" autoPict="0">
                <anchor moveWithCells="1">
                  <from>
                    <xdr:col>4</xdr:col>
                    <xdr:colOff>48986</xdr:colOff>
                    <xdr:row>31</xdr:row>
                    <xdr:rowOff>190500</xdr:rowOff>
                  </from>
                  <to>
                    <xdr:col>4</xdr:col>
                    <xdr:colOff>326571</xdr:colOff>
                    <xdr:row>33</xdr:row>
                    <xdr:rowOff>87086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40" name="Check Box 88">
              <controlPr defaultSize="0" autoFill="0" autoLine="0" autoPict="0">
                <anchor moveWithCells="1">
                  <from>
                    <xdr:col>5</xdr:col>
                    <xdr:colOff>59871</xdr:colOff>
                    <xdr:row>31</xdr:row>
                    <xdr:rowOff>201386</xdr:rowOff>
                  </from>
                  <to>
                    <xdr:col>5</xdr:col>
                    <xdr:colOff>332014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41" name="Check Box 89">
              <controlPr defaultSize="0" autoFill="0" autoLine="0" autoPict="0">
                <anchor moveWithCells="1">
                  <from>
                    <xdr:col>6</xdr:col>
                    <xdr:colOff>65314</xdr:colOff>
                    <xdr:row>31</xdr:row>
                    <xdr:rowOff>190500</xdr:rowOff>
                  </from>
                  <to>
                    <xdr:col>6</xdr:col>
                    <xdr:colOff>342900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42" name="Check Box 90">
              <controlPr defaultSize="0" autoFill="0" autoLine="0" autoPict="0">
                <anchor moveWithCells="1">
                  <from>
                    <xdr:col>7</xdr:col>
                    <xdr:colOff>76200</xdr:colOff>
                    <xdr:row>31</xdr:row>
                    <xdr:rowOff>190500</xdr:rowOff>
                  </from>
                  <to>
                    <xdr:col>7</xdr:col>
                    <xdr:colOff>353786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43" name="Check Box 91">
              <controlPr defaultSize="0" autoFill="0" autoLine="0" autoPict="0">
                <anchor moveWithCells="1">
                  <from>
                    <xdr:col>8</xdr:col>
                    <xdr:colOff>65314</xdr:colOff>
                    <xdr:row>31</xdr:row>
                    <xdr:rowOff>179614</xdr:rowOff>
                  </from>
                  <to>
                    <xdr:col>8</xdr:col>
                    <xdr:colOff>342900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4" name="Check Box 92">
              <controlPr defaultSize="0" autoFill="0" autoLine="0" autoPict="0">
                <anchor moveWithCells="1">
                  <from>
                    <xdr:col>9</xdr:col>
                    <xdr:colOff>97971</xdr:colOff>
                    <xdr:row>31</xdr:row>
                    <xdr:rowOff>179614</xdr:rowOff>
                  </from>
                  <to>
                    <xdr:col>9</xdr:col>
                    <xdr:colOff>370114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5" name="Check Box 93">
              <controlPr defaultSize="0" autoFill="0" autoLine="0" autoPict="0">
                <anchor moveWithCells="1">
                  <from>
                    <xdr:col>10</xdr:col>
                    <xdr:colOff>87086</xdr:colOff>
                    <xdr:row>31</xdr:row>
                    <xdr:rowOff>190500</xdr:rowOff>
                  </from>
                  <to>
                    <xdr:col>11</xdr:col>
                    <xdr:colOff>10886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6" name="Check Box 94">
              <controlPr defaultSize="0" autoFill="0" autoLine="0" autoPict="0">
                <anchor moveWithCells="1">
                  <from>
                    <xdr:col>11</xdr:col>
                    <xdr:colOff>65314</xdr:colOff>
                    <xdr:row>31</xdr:row>
                    <xdr:rowOff>179614</xdr:rowOff>
                  </from>
                  <to>
                    <xdr:col>11</xdr:col>
                    <xdr:colOff>342900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7" name="Check Box 95">
              <controlPr defaultSize="0" autoFill="0" autoLine="0" autoPict="0">
                <anchor moveWithCells="1">
                  <from>
                    <xdr:col>12</xdr:col>
                    <xdr:colOff>87086</xdr:colOff>
                    <xdr:row>31</xdr:row>
                    <xdr:rowOff>179614</xdr:rowOff>
                  </from>
                  <to>
                    <xdr:col>12</xdr:col>
                    <xdr:colOff>364671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48" name="Check Box 96">
              <controlPr defaultSize="0" autoFill="0" autoLine="0" autoPict="0">
                <anchor moveWithCells="1">
                  <from>
                    <xdr:col>13</xdr:col>
                    <xdr:colOff>87086</xdr:colOff>
                    <xdr:row>31</xdr:row>
                    <xdr:rowOff>179614</xdr:rowOff>
                  </from>
                  <to>
                    <xdr:col>13</xdr:col>
                    <xdr:colOff>364671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9" name="Check Box 97">
              <controlPr defaultSize="0" autoFill="0" autoLine="0" autoPict="0">
                <anchor moveWithCells="1">
                  <from>
                    <xdr:col>14</xdr:col>
                    <xdr:colOff>152400</xdr:colOff>
                    <xdr:row>31</xdr:row>
                    <xdr:rowOff>190500</xdr:rowOff>
                  </from>
                  <to>
                    <xdr:col>14</xdr:col>
                    <xdr:colOff>429986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0" name="Check Box 98">
              <controlPr defaultSize="0" autoFill="0" autoLine="0" autoPict="0">
                <anchor moveWithCells="1">
                  <from>
                    <xdr:col>15</xdr:col>
                    <xdr:colOff>65314</xdr:colOff>
                    <xdr:row>31</xdr:row>
                    <xdr:rowOff>190500</xdr:rowOff>
                  </from>
                  <to>
                    <xdr:col>15</xdr:col>
                    <xdr:colOff>342900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1" name="Check Box 101">
              <controlPr defaultSize="0" autoFill="0" autoLine="0" autoPict="0">
                <anchor moveWithCells="1">
                  <from>
                    <xdr:col>16</xdr:col>
                    <xdr:colOff>65314</xdr:colOff>
                    <xdr:row>32</xdr:row>
                    <xdr:rowOff>0</xdr:rowOff>
                  </from>
                  <to>
                    <xdr:col>17</xdr:col>
                    <xdr:colOff>27214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" name="Check Box 102">
              <controlPr defaultSize="0" autoFill="0" autoLine="0" autoPict="0">
                <anchor moveWithCells="1">
                  <from>
                    <xdr:col>17</xdr:col>
                    <xdr:colOff>65314</xdr:colOff>
                    <xdr:row>32</xdr:row>
                    <xdr:rowOff>0</xdr:rowOff>
                  </from>
                  <to>
                    <xdr:col>18</xdr:col>
                    <xdr:colOff>27214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3" name="Check Box 105">
              <controlPr defaultSize="0" autoFill="0" autoLine="0" autoPict="0">
                <anchor moveWithCells="1">
                  <from>
                    <xdr:col>2</xdr:col>
                    <xdr:colOff>76200</xdr:colOff>
                    <xdr:row>32</xdr:row>
                    <xdr:rowOff>0</xdr:rowOff>
                  </from>
                  <to>
                    <xdr:col>2</xdr:col>
                    <xdr:colOff>353786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4" name="Check Box 106">
              <controlPr defaultSize="0" autoFill="0" autoLine="0" autoPict="0">
                <anchor moveWithCells="1">
                  <from>
                    <xdr:col>18</xdr:col>
                    <xdr:colOff>65314</xdr:colOff>
                    <xdr:row>32</xdr:row>
                    <xdr:rowOff>0</xdr:rowOff>
                  </from>
                  <to>
                    <xdr:col>19</xdr:col>
                    <xdr:colOff>27214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5" name="Check Box 107">
              <controlPr defaultSize="0" autoFill="0" autoLine="0" autoPict="0">
                <anchor moveWithCells="1">
                  <from>
                    <xdr:col>12</xdr:col>
                    <xdr:colOff>250371</xdr:colOff>
                    <xdr:row>49</xdr:row>
                    <xdr:rowOff>163286</xdr:rowOff>
                  </from>
                  <to>
                    <xdr:col>14</xdr:col>
                    <xdr:colOff>174171</xdr:colOff>
                    <xdr:row>51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6" name="Check Box 108">
              <controlPr defaultSize="0" autoFill="0" autoLine="0" autoPict="0">
                <anchor moveWithCells="1">
                  <from>
                    <xdr:col>14</xdr:col>
                    <xdr:colOff>212271</xdr:colOff>
                    <xdr:row>49</xdr:row>
                    <xdr:rowOff>152400</xdr:rowOff>
                  </from>
                  <to>
                    <xdr:col>15</xdr:col>
                    <xdr:colOff>217714</xdr:colOff>
                    <xdr:row>51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7" name="Check Box 109">
              <controlPr defaultSize="0" autoFill="0" autoLine="0" autoPict="0">
                <anchor moveWithCells="1">
                  <from>
                    <xdr:col>15</xdr:col>
                    <xdr:colOff>293914</xdr:colOff>
                    <xdr:row>49</xdr:row>
                    <xdr:rowOff>174171</xdr:rowOff>
                  </from>
                  <to>
                    <xdr:col>18</xdr:col>
                    <xdr:colOff>103414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8" name="Check Box 110">
              <controlPr defaultSize="0" autoFill="0" autoLine="0" autoPict="0">
                <anchor moveWithCells="1">
                  <from>
                    <xdr:col>4</xdr:col>
                    <xdr:colOff>228600</xdr:colOff>
                    <xdr:row>49</xdr:row>
                    <xdr:rowOff>179614</xdr:rowOff>
                  </from>
                  <to>
                    <xdr:col>6</xdr:col>
                    <xdr:colOff>97971</xdr:colOff>
                    <xdr:row>51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9" name="Check Box 111">
              <controlPr defaultSize="0" autoFill="0" autoLine="0" autoPict="0">
                <anchor moveWithCells="1">
                  <from>
                    <xdr:col>6</xdr:col>
                    <xdr:colOff>21771</xdr:colOff>
                    <xdr:row>49</xdr:row>
                    <xdr:rowOff>190500</xdr:rowOff>
                  </from>
                  <to>
                    <xdr:col>7</xdr:col>
                    <xdr:colOff>190500</xdr:colOff>
                    <xdr:row>51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60" name="Check Box 112">
              <controlPr defaultSize="0" autoFill="0" autoLine="0" autoPict="0">
                <anchor moveWithCells="1">
                  <from>
                    <xdr:col>7</xdr:col>
                    <xdr:colOff>141514</xdr:colOff>
                    <xdr:row>49</xdr:row>
                    <xdr:rowOff>190500</xdr:rowOff>
                  </from>
                  <to>
                    <xdr:col>9</xdr:col>
                    <xdr:colOff>315686</xdr:colOff>
                    <xdr:row>51</xdr:row>
                    <xdr:rowOff>59871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/>
  <dimension ref="A1:M38"/>
  <sheetViews>
    <sheetView zoomScale="145" zoomScaleNormal="145" workbookViewId="0">
      <pane ySplit="15" topLeftCell="A24" activePane="bottomLeft" state="frozen"/>
      <selection activeCell="K21" sqref="K21"/>
      <selection pane="bottomLeft" activeCell="B18" sqref="B18"/>
    </sheetView>
  </sheetViews>
  <sheetFormatPr defaultRowHeight="12.45"/>
  <cols>
    <col min="1" max="1" width="7.53515625" style="110" customWidth="1"/>
    <col min="2" max="2" width="13.15234375" style="110" customWidth="1"/>
    <col min="3" max="3" width="9.84375" style="110" customWidth="1"/>
    <col min="4" max="4" width="4.84375" style="110" customWidth="1"/>
    <col min="5" max="6" width="8.84375" style="110" customWidth="1"/>
    <col min="7" max="7" width="6.69140625" style="110" customWidth="1"/>
    <col min="8" max="8" width="14.69140625" style="110" customWidth="1"/>
    <col min="9" max="9" width="11.3828125" style="110" customWidth="1"/>
    <col min="10" max="11" width="6.69140625" style="110" customWidth="1"/>
    <col min="12" max="12" width="10.3828125" style="110" customWidth="1"/>
    <col min="13" max="13" width="13.23046875" style="110" customWidth="1"/>
    <col min="14" max="256" width="9.15234375" style="110"/>
    <col min="257" max="257" width="7.53515625" style="110" customWidth="1"/>
    <col min="258" max="258" width="13.15234375" style="110" customWidth="1"/>
    <col min="259" max="259" width="9.84375" style="110" customWidth="1"/>
    <col min="260" max="260" width="4.84375" style="110" customWidth="1"/>
    <col min="261" max="262" width="8.84375" style="110" customWidth="1"/>
    <col min="263" max="263" width="6.69140625" style="110" customWidth="1"/>
    <col min="264" max="264" width="14.69140625" style="110" customWidth="1"/>
    <col min="265" max="265" width="11.3828125" style="110" customWidth="1"/>
    <col min="266" max="267" width="6.69140625" style="110" customWidth="1"/>
    <col min="268" max="268" width="10.3828125" style="110" customWidth="1"/>
    <col min="269" max="269" width="13.23046875" style="110" customWidth="1"/>
    <col min="270" max="512" width="9.15234375" style="110"/>
    <col min="513" max="513" width="7.53515625" style="110" customWidth="1"/>
    <col min="514" max="514" width="13.15234375" style="110" customWidth="1"/>
    <col min="515" max="515" width="9.84375" style="110" customWidth="1"/>
    <col min="516" max="516" width="4.84375" style="110" customWidth="1"/>
    <col min="517" max="518" width="8.84375" style="110" customWidth="1"/>
    <col min="519" max="519" width="6.69140625" style="110" customWidth="1"/>
    <col min="520" max="520" width="14.69140625" style="110" customWidth="1"/>
    <col min="521" max="521" width="11.3828125" style="110" customWidth="1"/>
    <col min="522" max="523" width="6.69140625" style="110" customWidth="1"/>
    <col min="524" max="524" width="10.3828125" style="110" customWidth="1"/>
    <col min="525" max="525" width="13.23046875" style="110" customWidth="1"/>
    <col min="526" max="768" width="9.15234375" style="110"/>
    <col min="769" max="769" width="7.53515625" style="110" customWidth="1"/>
    <col min="770" max="770" width="13.15234375" style="110" customWidth="1"/>
    <col min="771" max="771" width="9.84375" style="110" customWidth="1"/>
    <col min="772" max="772" width="4.84375" style="110" customWidth="1"/>
    <col min="773" max="774" width="8.84375" style="110" customWidth="1"/>
    <col min="775" max="775" width="6.69140625" style="110" customWidth="1"/>
    <col min="776" max="776" width="14.69140625" style="110" customWidth="1"/>
    <col min="777" max="777" width="11.3828125" style="110" customWidth="1"/>
    <col min="778" max="779" width="6.69140625" style="110" customWidth="1"/>
    <col min="780" max="780" width="10.3828125" style="110" customWidth="1"/>
    <col min="781" max="781" width="13.23046875" style="110" customWidth="1"/>
    <col min="782" max="1024" width="9.15234375" style="110"/>
    <col min="1025" max="1025" width="7.53515625" style="110" customWidth="1"/>
    <col min="1026" max="1026" width="13.15234375" style="110" customWidth="1"/>
    <col min="1027" max="1027" width="9.84375" style="110" customWidth="1"/>
    <col min="1028" max="1028" width="4.84375" style="110" customWidth="1"/>
    <col min="1029" max="1030" width="8.84375" style="110" customWidth="1"/>
    <col min="1031" max="1031" width="6.69140625" style="110" customWidth="1"/>
    <col min="1032" max="1032" width="14.69140625" style="110" customWidth="1"/>
    <col min="1033" max="1033" width="11.3828125" style="110" customWidth="1"/>
    <col min="1034" max="1035" width="6.69140625" style="110" customWidth="1"/>
    <col min="1036" max="1036" width="10.3828125" style="110" customWidth="1"/>
    <col min="1037" max="1037" width="13.23046875" style="110" customWidth="1"/>
    <col min="1038" max="1280" width="9.15234375" style="110"/>
    <col min="1281" max="1281" width="7.53515625" style="110" customWidth="1"/>
    <col min="1282" max="1282" width="13.15234375" style="110" customWidth="1"/>
    <col min="1283" max="1283" width="9.84375" style="110" customWidth="1"/>
    <col min="1284" max="1284" width="4.84375" style="110" customWidth="1"/>
    <col min="1285" max="1286" width="8.84375" style="110" customWidth="1"/>
    <col min="1287" max="1287" width="6.69140625" style="110" customWidth="1"/>
    <col min="1288" max="1288" width="14.69140625" style="110" customWidth="1"/>
    <col min="1289" max="1289" width="11.3828125" style="110" customWidth="1"/>
    <col min="1290" max="1291" width="6.69140625" style="110" customWidth="1"/>
    <col min="1292" max="1292" width="10.3828125" style="110" customWidth="1"/>
    <col min="1293" max="1293" width="13.23046875" style="110" customWidth="1"/>
    <col min="1294" max="1536" width="9.15234375" style="110"/>
    <col min="1537" max="1537" width="7.53515625" style="110" customWidth="1"/>
    <col min="1538" max="1538" width="13.15234375" style="110" customWidth="1"/>
    <col min="1539" max="1539" width="9.84375" style="110" customWidth="1"/>
    <col min="1540" max="1540" width="4.84375" style="110" customWidth="1"/>
    <col min="1541" max="1542" width="8.84375" style="110" customWidth="1"/>
    <col min="1543" max="1543" width="6.69140625" style="110" customWidth="1"/>
    <col min="1544" max="1544" width="14.69140625" style="110" customWidth="1"/>
    <col min="1545" max="1545" width="11.3828125" style="110" customWidth="1"/>
    <col min="1546" max="1547" width="6.69140625" style="110" customWidth="1"/>
    <col min="1548" max="1548" width="10.3828125" style="110" customWidth="1"/>
    <col min="1549" max="1549" width="13.23046875" style="110" customWidth="1"/>
    <col min="1550" max="1792" width="9.15234375" style="110"/>
    <col min="1793" max="1793" width="7.53515625" style="110" customWidth="1"/>
    <col min="1794" max="1794" width="13.15234375" style="110" customWidth="1"/>
    <col min="1795" max="1795" width="9.84375" style="110" customWidth="1"/>
    <col min="1796" max="1796" width="4.84375" style="110" customWidth="1"/>
    <col min="1797" max="1798" width="8.84375" style="110" customWidth="1"/>
    <col min="1799" max="1799" width="6.69140625" style="110" customWidth="1"/>
    <col min="1800" max="1800" width="14.69140625" style="110" customWidth="1"/>
    <col min="1801" max="1801" width="11.3828125" style="110" customWidth="1"/>
    <col min="1802" max="1803" width="6.69140625" style="110" customWidth="1"/>
    <col min="1804" max="1804" width="10.3828125" style="110" customWidth="1"/>
    <col min="1805" max="1805" width="13.23046875" style="110" customWidth="1"/>
    <col min="1806" max="2048" width="9.15234375" style="110"/>
    <col min="2049" max="2049" width="7.53515625" style="110" customWidth="1"/>
    <col min="2050" max="2050" width="13.15234375" style="110" customWidth="1"/>
    <col min="2051" max="2051" width="9.84375" style="110" customWidth="1"/>
    <col min="2052" max="2052" width="4.84375" style="110" customWidth="1"/>
    <col min="2053" max="2054" width="8.84375" style="110" customWidth="1"/>
    <col min="2055" max="2055" width="6.69140625" style="110" customWidth="1"/>
    <col min="2056" max="2056" width="14.69140625" style="110" customWidth="1"/>
    <col min="2057" max="2057" width="11.3828125" style="110" customWidth="1"/>
    <col min="2058" max="2059" width="6.69140625" style="110" customWidth="1"/>
    <col min="2060" max="2060" width="10.3828125" style="110" customWidth="1"/>
    <col min="2061" max="2061" width="13.23046875" style="110" customWidth="1"/>
    <col min="2062" max="2304" width="9.15234375" style="110"/>
    <col min="2305" max="2305" width="7.53515625" style="110" customWidth="1"/>
    <col min="2306" max="2306" width="13.15234375" style="110" customWidth="1"/>
    <col min="2307" max="2307" width="9.84375" style="110" customWidth="1"/>
    <col min="2308" max="2308" width="4.84375" style="110" customWidth="1"/>
    <col min="2309" max="2310" width="8.84375" style="110" customWidth="1"/>
    <col min="2311" max="2311" width="6.69140625" style="110" customWidth="1"/>
    <col min="2312" max="2312" width="14.69140625" style="110" customWidth="1"/>
    <col min="2313" max="2313" width="11.3828125" style="110" customWidth="1"/>
    <col min="2314" max="2315" width="6.69140625" style="110" customWidth="1"/>
    <col min="2316" max="2316" width="10.3828125" style="110" customWidth="1"/>
    <col min="2317" max="2317" width="13.23046875" style="110" customWidth="1"/>
    <col min="2318" max="2560" width="9.15234375" style="110"/>
    <col min="2561" max="2561" width="7.53515625" style="110" customWidth="1"/>
    <col min="2562" max="2562" width="13.15234375" style="110" customWidth="1"/>
    <col min="2563" max="2563" width="9.84375" style="110" customWidth="1"/>
    <col min="2564" max="2564" width="4.84375" style="110" customWidth="1"/>
    <col min="2565" max="2566" width="8.84375" style="110" customWidth="1"/>
    <col min="2567" max="2567" width="6.69140625" style="110" customWidth="1"/>
    <col min="2568" max="2568" width="14.69140625" style="110" customWidth="1"/>
    <col min="2569" max="2569" width="11.3828125" style="110" customWidth="1"/>
    <col min="2570" max="2571" width="6.69140625" style="110" customWidth="1"/>
    <col min="2572" max="2572" width="10.3828125" style="110" customWidth="1"/>
    <col min="2573" max="2573" width="13.23046875" style="110" customWidth="1"/>
    <col min="2574" max="2816" width="9.15234375" style="110"/>
    <col min="2817" max="2817" width="7.53515625" style="110" customWidth="1"/>
    <col min="2818" max="2818" width="13.15234375" style="110" customWidth="1"/>
    <col min="2819" max="2819" width="9.84375" style="110" customWidth="1"/>
    <col min="2820" max="2820" width="4.84375" style="110" customWidth="1"/>
    <col min="2821" max="2822" width="8.84375" style="110" customWidth="1"/>
    <col min="2823" max="2823" width="6.69140625" style="110" customWidth="1"/>
    <col min="2824" max="2824" width="14.69140625" style="110" customWidth="1"/>
    <col min="2825" max="2825" width="11.3828125" style="110" customWidth="1"/>
    <col min="2826" max="2827" width="6.69140625" style="110" customWidth="1"/>
    <col min="2828" max="2828" width="10.3828125" style="110" customWidth="1"/>
    <col min="2829" max="2829" width="13.23046875" style="110" customWidth="1"/>
    <col min="2830" max="3072" width="9.15234375" style="110"/>
    <col min="3073" max="3073" width="7.53515625" style="110" customWidth="1"/>
    <col min="3074" max="3074" width="13.15234375" style="110" customWidth="1"/>
    <col min="3075" max="3075" width="9.84375" style="110" customWidth="1"/>
    <col min="3076" max="3076" width="4.84375" style="110" customWidth="1"/>
    <col min="3077" max="3078" width="8.84375" style="110" customWidth="1"/>
    <col min="3079" max="3079" width="6.69140625" style="110" customWidth="1"/>
    <col min="3080" max="3080" width="14.69140625" style="110" customWidth="1"/>
    <col min="3081" max="3081" width="11.3828125" style="110" customWidth="1"/>
    <col min="3082" max="3083" width="6.69140625" style="110" customWidth="1"/>
    <col min="3084" max="3084" width="10.3828125" style="110" customWidth="1"/>
    <col min="3085" max="3085" width="13.23046875" style="110" customWidth="1"/>
    <col min="3086" max="3328" width="9.15234375" style="110"/>
    <col min="3329" max="3329" width="7.53515625" style="110" customWidth="1"/>
    <col min="3330" max="3330" width="13.15234375" style="110" customWidth="1"/>
    <col min="3331" max="3331" width="9.84375" style="110" customWidth="1"/>
    <col min="3332" max="3332" width="4.84375" style="110" customWidth="1"/>
    <col min="3333" max="3334" width="8.84375" style="110" customWidth="1"/>
    <col min="3335" max="3335" width="6.69140625" style="110" customWidth="1"/>
    <col min="3336" max="3336" width="14.69140625" style="110" customWidth="1"/>
    <col min="3337" max="3337" width="11.3828125" style="110" customWidth="1"/>
    <col min="3338" max="3339" width="6.69140625" style="110" customWidth="1"/>
    <col min="3340" max="3340" width="10.3828125" style="110" customWidth="1"/>
    <col min="3341" max="3341" width="13.23046875" style="110" customWidth="1"/>
    <col min="3342" max="3584" width="9.15234375" style="110"/>
    <col min="3585" max="3585" width="7.53515625" style="110" customWidth="1"/>
    <col min="3586" max="3586" width="13.15234375" style="110" customWidth="1"/>
    <col min="3587" max="3587" width="9.84375" style="110" customWidth="1"/>
    <col min="3588" max="3588" width="4.84375" style="110" customWidth="1"/>
    <col min="3589" max="3590" width="8.84375" style="110" customWidth="1"/>
    <col min="3591" max="3591" width="6.69140625" style="110" customWidth="1"/>
    <col min="3592" max="3592" width="14.69140625" style="110" customWidth="1"/>
    <col min="3593" max="3593" width="11.3828125" style="110" customWidth="1"/>
    <col min="3594" max="3595" width="6.69140625" style="110" customWidth="1"/>
    <col min="3596" max="3596" width="10.3828125" style="110" customWidth="1"/>
    <col min="3597" max="3597" width="13.23046875" style="110" customWidth="1"/>
    <col min="3598" max="3840" width="9.15234375" style="110"/>
    <col min="3841" max="3841" width="7.53515625" style="110" customWidth="1"/>
    <col min="3842" max="3842" width="13.15234375" style="110" customWidth="1"/>
    <col min="3843" max="3843" width="9.84375" style="110" customWidth="1"/>
    <col min="3844" max="3844" width="4.84375" style="110" customWidth="1"/>
    <col min="3845" max="3846" width="8.84375" style="110" customWidth="1"/>
    <col min="3847" max="3847" width="6.69140625" style="110" customWidth="1"/>
    <col min="3848" max="3848" width="14.69140625" style="110" customWidth="1"/>
    <col min="3849" max="3849" width="11.3828125" style="110" customWidth="1"/>
    <col min="3850" max="3851" width="6.69140625" style="110" customWidth="1"/>
    <col min="3852" max="3852" width="10.3828125" style="110" customWidth="1"/>
    <col min="3853" max="3853" width="13.23046875" style="110" customWidth="1"/>
    <col min="3854" max="4096" width="9.15234375" style="110"/>
    <col min="4097" max="4097" width="7.53515625" style="110" customWidth="1"/>
    <col min="4098" max="4098" width="13.15234375" style="110" customWidth="1"/>
    <col min="4099" max="4099" width="9.84375" style="110" customWidth="1"/>
    <col min="4100" max="4100" width="4.84375" style="110" customWidth="1"/>
    <col min="4101" max="4102" width="8.84375" style="110" customWidth="1"/>
    <col min="4103" max="4103" width="6.69140625" style="110" customWidth="1"/>
    <col min="4104" max="4104" width="14.69140625" style="110" customWidth="1"/>
    <col min="4105" max="4105" width="11.3828125" style="110" customWidth="1"/>
    <col min="4106" max="4107" width="6.69140625" style="110" customWidth="1"/>
    <col min="4108" max="4108" width="10.3828125" style="110" customWidth="1"/>
    <col min="4109" max="4109" width="13.23046875" style="110" customWidth="1"/>
    <col min="4110" max="4352" width="9.15234375" style="110"/>
    <col min="4353" max="4353" width="7.53515625" style="110" customWidth="1"/>
    <col min="4354" max="4354" width="13.15234375" style="110" customWidth="1"/>
    <col min="4355" max="4355" width="9.84375" style="110" customWidth="1"/>
    <col min="4356" max="4356" width="4.84375" style="110" customWidth="1"/>
    <col min="4357" max="4358" width="8.84375" style="110" customWidth="1"/>
    <col min="4359" max="4359" width="6.69140625" style="110" customWidth="1"/>
    <col min="4360" max="4360" width="14.69140625" style="110" customWidth="1"/>
    <col min="4361" max="4361" width="11.3828125" style="110" customWidth="1"/>
    <col min="4362" max="4363" width="6.69140625" style="110" customWidth="1"/>
    <col min="4364" max="4364" width="10.3828125" style="110" customWidth="1"/>
    <col min="4365" max="4365" width="13.23046875" style="110" customWidth="1"/>
    <col min="4366" max="4608" width="9.15234375" style="110"/>
    <col min="4609" max="4609" width="7.53515625" style="110" customWidth="1"/>
    <col min="4610" max="4610" width="13.15234375" style="110" customWidth="1"/>
    <col min="4611" max="4611" width="9.84375" style="110" customWidth="1"/>
    <col min="4612" max="4612" width="4.84375" style="110" customWidth="1"/>
    <col min="4613" max="4614" width="8.84375" style="110" customWidth="1"/>
    <col min="4615" max="4615" width="6.69140625" style="110" customWidth="1"/>
    <col min="4616" max="4616" width="14.69140625" style="110" customWidth="1"/>
    <col min="4617" max="4617" width="11.3828125" style="110" customWidth="1"/>
    <col min="4618" max="4619" width="6.69140625" style="110" customWidth="1"/>
    <col min="4620" max="4620" width="10.3828125" style="110" customWidth="1"/>
    <col min="4621" max="4621" width="13.23046875" style="110" customWidth="1"/>
    <col min="4622" max="4864" width="9.15234375" style="110"/>
    <col min="4865" max="4865" width="7.53515625" style="110" customWidth="1"/>
    <col min="4866" max="4866" width="13.15234375" style="110" customWidth="1"/>
    <col min="4867" max="4867" width="9.84375" style="110" customWidth="1"/>
    <col min="4868" max="4868" width="4.84375" style="110" customWidth="1"/>
    <col min="4869" max="4870" width="8.84375" style="110" customWidth="1"/>
    <col min="4871" max="4871" width="6.69140625" style="110" customWidth="1"/>
    <col min="4872" max="4872" width="14.69140625" style="110" customWidth="1"/>
    <col min="4873" max="4873" width="11.3828125" style="110" customWidth="1"/>
    <col min="4874" max="4875" width="6.69140625" style="110" customWidth="1"/>
    <col min="4876" max="4876" width="10.3828125" style="110" customWidth="1"/>
    <col min="4877" max="4877" width="13.23046875" style="110" customWidth="1"/>
    <col min="4878" max="5120" width="9.15234375" style="110"/>
    <col min="5121" max="5121" width="7.53515625" style="110" customWidth="1"/>
    <col min="5122" max="5122" width="13.15234375" style="110" customWidth="1"/>
    <col min="5123" max="5123" width="9.84375" style="110" customWidth="1"/>
    <col min="5124" max="5124" width="4.84375" style="110" customWidth="1"/>
    <col min="5125" max="5126" width="8.84375" style="110" customWidth="1"/>
    <col min="5127" max="5127" width="6.69140625" style="110" customWidth="1"/>
    <col min="5128" max="5128" width="14.69140625" style="110" customWidth="1"/>
    <col min="5129" max="5129" width="11.3828125" style="110" customWidth="1"/>
    <col min="5130" max="5131" width="6.69140625" style="110" customWidth="1"/>
    <col min="5132" max="5132" width="10.3828125" style="110" customWidth="1"/>
    <col min="5133" max="5133" width="13.23046875" style="110" customWidth="1"/>
    <col min="5134" max="5376" width="9.15234375" style="110"/>
    <col min="5377" max="5377" width="7.53515625" style="110" customWidth="1"/>
    <col min="5378" max="5378" width="13.15234375" style="110" customWidth="1"/>
    <col min="5379" max="5379" width="9.84375" style="110" customWidth="1"/>
    <col min="5380" max="5380" width="4.84375" style="110" customWidth="1"/>
    <col min="5381" max="5382" width="8.84375" style="110" customWidth="1"/>
    <col min="5383" max="5383" width="6.69140625" style="110" customWidth="1"/>
    <col min="5384" max="5384" width="14.69140625" style="110" customWidth="1"/>
    <col min="5385" max="5385" width="11.3828125" style="110" customWidth="1"/>
    <col min="5386" max="5387" width="6.69140625" style="110" customWidth="1"/>
    <col min="5388" max="5388" width="10.3828125" style="110" customWidth="1"/>
    <col min="5389" max="5389" width="13.23046875" style="110" customWidth="1"/>
    <col min="5390" max="5632" width="9.15234375" style="110"/>
    <col min="5633" max="5633" width="7.53515625" style="110" customWidth="1"/>
    <col min="5634" max="5634" width="13.15234375" style="110" customWidth="1"/>
    <col min="5635" max="5635" width="9.84375" style="110" customWidth="1"/>
    <col min="5636" max="5636" width="4.84375" style="110" customWidth="1"/>
    <col min="5637" max="5638" width="8.84375" style="110" customWidth="1"/>
    <col min="5639" max="5639" width="6.69140625" style="110" customWidth="1"/>
    <col min="5640" max="5640" width="14.69140625" style="110" customWidth="1"/>
    <col min="5641" max="5641" width="11.3828125" style="110" customWidth="1"/>
    <col min="5642" max="5643" width="6.69140625" style="110" customWidth="1"/>
    <col min="5644" max="5644" width="10.3828125" style="110" customWidth="1"/>
    <col min="5645" max="5645" width="13.23046875" style="110" customWidth="1"/>
    <col min="5646" max="5888" width="9.15234375" style="110"/>
    <col min="5889" max="5889" width="7.53515625" style="110" customWidth="1"/>
    <col min="5890" max="5890" width="13.15234375" style="110" customWidth="1"/>
    <col min="5891" max="5891" width="9.84375" style="110" customWidth="1"/>
    <col min="5892" max="5892" width="4.84375" style="110" customWidth="1"/>
    <col min="5893" max="5894" width="8.84375" style="110" customWidth="1"/>
    <col min="5895" max="5895" width="6.69140625" style="110" customWidth="1"/>
    <col min="5896" max="5896" width="14.69140625" style="110" customWidth="1"/>
    <col min="5897" max="5897" width="11.3828125" style="110" customWidth="1"/>
    <col min="5898" max="5899" width="6.69140625" style="110" customWidth="1"/>
    <col min="5900" max="5900" width="10.3828125" style="110" customWidth="1"/>
    <col min="5901" max="5901" width="13.23046875" style="110" customWidth="1"/>
    <col min="5902" max="6144" width="9.15234375" style="110"/>
    <col min="6145" max="6145" width="7.53515625" style="110" customWidth="1"/>
    <col min="6146" max="6146" width="13.15234375" style="110" customWidth="1"/>
    <col min="6147" max="6147" width="9.84375" style="110" customWidth="1"/>
    <col min="6148" max="6148" width="4.84375" style="110" customWidth="1"/>
    <col min="6149" max="6150" width="8.84375" style="110" customWidth="1"/>
    <col min="6151" max="6151" width="6.69140625" style="110" customWidth="1"/>
    <col min="6152" max="6152" width="14.69140625" style="110" customWidth="1"/>
    <col min="6153" max="6153" width="11.3828125" style="110" customWidth="1"/>
    <col min="6154" max="6155" width="6.69140625" style="110" customWidth="1"/>
    <col min="6156" max="6156" width="10.3828125" style="110" customWidth="1"/>
    <col min="6157" max="6157" width="13.23046875" style="110" customWidth="1"/>
    <col min="6158" max="6400" width="9.15234375" style="110"/>
    <col min="6401" max="6401" width="7.53515625" style="110" customWidth="1"/>
    <col min="6402" max="6402" width="13.15234375" style="110" customWidth="1"/>
    <col min="6403" max="6403" width="9.84375" style="110" customWidth="1"/>
    <col min="6404" max="6404" width="4.84375" style="110" customWidth="1"/>
    <col min="6405" max="6406" width="8.84375" style="110" customWidth="1"/>
    <col min="6407" max="6407" width="6.69140625" style="110" customWidth="1"/>
    <col min="6408" max="6408" width="14.69140625" style="110" customWidth="1"/>
    <col min="6409" max="6409" width="11.3828125" style="110" customWidth="1"/>
    <col min="6410" max="6411" width="6.69140625" style="110" customWidth="1"/>
    <col min="6412" max="6412" width="10.3828125" style="110" customWidth="1"/>
    <col min="6413" max="6413" width="13.23046875" style="110" customWidth="1"/>
    <col min="6414" max="6656" width="9.15234375" style="110"/>
    <col min="6657" max="6657" width="7.53515625" style="110" customWidth="1"/>
    <col min="6658" max="6658" width="13.15234375" style="110" customWidth="1"/>
    <col min="6659" max="6659" width="9.84375" style="110" customWidth="1"/>
    <col min="6660" max="6660" width="4.84375" style="110" customWidth="1"/>
    <col min="6661" max="6662" width="8.84375" style="110" customWidth="1"/>
    <col min="6663" max="6663" width="6.69140625" style="110" customWidth="1"/>
    <col min="6664" max="6664" width="14.69140625" style="110" customWidth="1"/>
    <col min="6665" max="6665" width="11.3828125" style="110" customWidth="1"/>
    <col min="6666" max="6667" width="6.69140625" style="110" customWidth="1"/>
    <col min="6668" max="6668" width="10.3828125" style="110" customWidth="1"/>
    <col min="6669" max="6669" width="13.23046875" style="110" customWidth="1"/>
    <col min="6670" max="6912" width="9.15234375" style="110"/>
    <col min="6913" max="6913" width="7.53515625" style="110" customWidth="1"/>
    <col min="6914" max="6914" width="13.15234375" style="110" customWidth="1"/>
    <col min="6915" max="6915" width="9.84375" style="110" customWidth="1"/>
    <col min="6916" max="6916" width="4.84375" style="110" customWidth="1"/>
    <col min="6917" max="6918" width="8.84375" style="110" customWidth="1"/>
    <col min="6919" max="6919" width="6.69140625" style="110" customWidth="1"/>
    <col min="6920" max="6920" width="14.69140625" style="110" customWidth="1"/>
    <col min="6921" max="6921" width="11.3828125" style="110" customWidth="1"/>
    <col min="6922" max="6923" width="6.69140625" style="110" customWidth="1"/>
    <col min="6924" max="6924" width="10.3828125" style="110" customWidth="1"/>
    <col min="6925" max="6925" width="13.23046875" style="110" customWidth="1"/>
    <col min="6926" max="7168" width="9.15234375" style="110"/>
    <col min="7169" max="7169" width="7.53515625" style="110" customWidth="1"/>
    <col min="7170" max="7170" width="13.15234375" style="110" customWidth="1"/>
    <col min="7171" max="7171" width="9.84375" style="110" customWidth="1"/>
    <col min="7172" max="7172" width="4.84375" style="110" customWidth="1"/>
    <col min="7173" max="7174" width="8.84375" style="110" customWidth="1"/>
    <col min="7175" max="7175" width="6.69140625" style="110" customWidth="1"/>
    <col min="7176" max="7176" width="14.69140625" style="110" customWidth="1"/>
    <col min="7177" max="7177" width="11.3828125" style="110" customWidth="1"/>
    <col min="7178" max="7179" width="6.69140625" style="110" customWidth="1"/>
    <col min="7180" max="7180" width="10.3828125" style="110" customWidth="1"/>
    <col min="7181" max="7181" width="13.23046875" style="110" customWidth="1"/>
    <col min="7182" max="7424" width="9.15234375" style="110"/>
    <col min="7425" max="7425" width="7.53515625" style="110" customWidth="1"/>
    <col min="7426" max="7426" width="13.15234375" style="110" customWidth="1"/>
    <col min="7427" max="7427" width="9.84375" style="110" customWidth="1"/>
    <col min="7428" max="7428" width="4.84375" style="110" customWidth="1"/>
    <col min="7429" max="7430" width="8.84375" style="110" customWidth="1"/>
    <col min="7431" max="7431" width="6.69140625" style="110" customWidth="1"/>
    <col min="7432" max="7432" width="14.69140625" style="110" customWidth="1"/>
    <col min="7433" max="7433" width="11.3828125" style="110" customWidth="1"/>
    <col min="7434" max="7435" width="6.69140625" style="110" customWidth="1"/>
    <col min="7436" max="7436" width="10.3828125" style="110" customWidth="1"/>
    <col min="7437" max="7437" width="13.23046875" style="110" customWidth="1"/>
    <col min="7438" max="7680" width="9.15234375" style="110"/>
    <col min="7681" max="7681" width="7.53515625" style="110" customWidth="1"/>
    <col min="7682" max="7682" width="13.15234375" style="110" customWidth="1"/>
    <col min="7683" max="7683" width="9.84375" style="110" customWidth="1"/>
    <col min="7684" max="7684" width="4.84375" style="110" customWidth="1"/>
    <col min="7685" max="7686" width="8.84375" style="110" customWidth="1"/>
    <col min="7687" max="7687" width="6.69140625" style="110" customWidth="1"/>
    <col min="7688" max="7688" width="14.69140625" style="110" customWidth="1"/>
    <col min="7689" max="7689" width="11.3828125" style="110" customWidth="1"/>
    <col min="7690" max="7691" width="6.69140625" style="110" customWidth="1"/>
    <col min="7692" max="7692" width="10.3828125" style="110" customWidth="1"/>
    <col min="7693" max="7693" width="13.23046875" style="110" customWidth="1"/>
    <col min="7694" max="7936" width="9.15234375" style="110"/>
    <col min="7937" max="7937" width="7.53515625" style="110" customWidth="1"/>
    <col min="7938" max="7938" width="13.15234375" style="110" customWidth="1"/>
    <col min="7939" max="7939" width="9.84375" style="110" customWidth="1"/>
    <col min="7940" max="7940" width="4.84375" style="110" customWidth="1"/>
    <col min="7941" max="7942" width="8.84375" style="110" customWidth="1"/>
    <col min="7943" max="7943" width="6.69140625" style="110" customWidth="1"/>
    <col min="7944" max="7944" width="14.69140625" style="110" customWidth="1"/>
    <col min="7945" max="7945" width="11.3828125" style="110" customWidth="1"/>
    <col min="7946" max="7947" width="6.69140625" style="110" customWidth="1"/>
    <col min="7948" max="7948" width="10.3828125" style="110" customWidth="1"/>
    <col min="7949" max="7949" width="13.23046875" style="110" customWidth="1"/>
    <col min="7950" max="8192" width="9.15234375" style="110"/>
    <col min="8193" max="8193" width="7.53515625" style="110" customWidth="1"/>
    <col min="8194" max="8194" width="13.15234375" style="110" customWidth="1"/>
    <col min="8195" max="8195" width="9.84375" style="110" customWidth="1"/>
    <col min="8196" max="8196" width="4.84375" style="110" customWidth="1"/>
    <col min="8197" max="8198" width="8.84375" style="110" customWidth="1"/>
    <col min="8199" max="8199" width="6.69140625" style="110" customWidth="1"/>
    <col min="8200" max="8200" width="14.69140625" style="110" customWidth="1"/>
    <col min="8201" max="8201" width="11.3828125" style="110" customWidth="1"/>
    <col min="8202" max="8203" width="6.69140625" style="110" customWidth="1"/>
    <col min="8204" max="8204" width="10.3828125" style="110" customWidth="1"/>
    <col min="8205" max="8205" width="13.23046875" style="110" customWidth="1"/>
    <col min="8206" max="8448" width="9.15234375" style="110"/>
    <col min="8449" max="8449" width="7.53515625" style="110" customWidth="1"/>
    <col min="8450" max="8450" width="13.15234375" style="110" customWidth="1"/>
    <col min="8451" max="8451" width="9.84375" style="110" customWidth="1"/>
    <col min="8452" max="8452" width="4.84375" style="110" customWidth="1"/>
    <col min="8453" max="8454" width="8.84375" style="110" customWidth="1"/>
    <col min="8455" max="8455" width="6.69140625" style="110" customWidth="1"/>
    <col min="8456" max="8456" width="14.69140625" style="110" customWidth="1"/>
    <col min="8457" max="8457" width="11.3828125" style="110" customWidth="1"/>
    <col min="8458" max="8459" width="6.69140625" style="110" customWidth="1"/>
    <col min="8460" max="8460" width="10.3828125" style="110" customWidth="1"/>
    <col min="8461" max="8461" width="13.23046875" style="110" customWidth="1"/>
    <col min="8462" max="8704" width="9.15234375" style="110"/>
    <col min="8705" max="8705" width="7.53515625" style="110" customWidth="1"/>
    <col min="8706" max="8706" width="13.15234375" style="110" customWidth="1"/>
    <col min="8707" max="8707" width="9.84375" style="110" customWidth="1"/>
    <col min="8708" max="8708" width="4.84375" style="110" customWidth="1"/>
    <col min="8709" max="8710" width="8.84375" style="110" customWidth="1"/>
    <col min="8711" max="8711" width="6.69140625" style="110" customWidth="1"/>
    <col min="8712" max="8712" width="14.69140625" style="110" customWidth="1"/>
    <col min="8713" max="8713" width="11.3828125" style="110" customWidth="1"/>
    <col min="8714" max="8715" width="6.69140625" style="110" customWidth="1"/>
    <col min="8716" max="8716" width="10.3828125" style="110" customWidth="1"/>
    <col min="8717" max="8717" width="13.23046875" style="110" customWidth="1"/>
    <col min="8718" max="8960" width="9.15234375" style="110"/>
    <col min="8961" max="8961" width="7.53515625" style="110" customWidth="1"/>
    <col min="8962" max="8962" width="13.15234375" style="110" customWidth="1"/>
    <col min="8963" max="8963" width="9.84375" style="110" customWidth="1"/>
    <col min="8964" max="8964" width="4.84375" style="110" customWidth="1"/>
    <col min="8965" max="8966" width="8.84375" style="110" customWidth="1"/>
    <col min="8967" max="8967" width="6.69140625" style="110" customWidth="1"/>
    <col min="8968" max="8968" width="14.69140625" style="110" customWidth="1"/>
    <col min="8969" max="8969" width="11.3828125" style="110" customWidth="1"/>
    <col min="8970" max="8971" width="6.69140625" style="110" customWidth="1"/>
    <col min="8972" max="8972" width="10.3828125" style="110" customWidth="1"/>
    <col min="8973" max="8973" width="13.23046875" style="110" customWidth="1"/>
    <col min="8974" max="9216" width="9.15234375" style="110"/>
    <col min="9217" max="9217" width="7.53515625" style="110" customWidth="1"/>
    <col min="9218" max="9218" width="13.15234375" style="110" customWidth="1"/>
    <col min="9219" max="9219" width="9.84375" style="110" customWidth="1"/>
    <col min="9220" max="9220" width="4.84375" style="110" customWidth="1"/>
    <col min="9221" max="9222" width="8.84375" style="110" customWidth="1"/>
    <col min="9223" max="9223" width="6.69140625" style="110" customWidth="1"/>
    <col min="9224" max="9224" width="14.69140625" style="110" customWidth="1"/>
    <col min="9225" max="9225" width="11.3828125" style="110" customWidth="1"/>
    <col min="9226" max="9227" width="6.69140625" style="110" customWidth="1"/>
    <col min="9228" max="9228" width="10.3828125" style="110" customWidth="1"/>
    <col min="9229" max="9229" width="13.23046875" style="110" customWidth="1"/>
    <col min="9230" max="9472" width="9.15234375" style="110"/>
    <col min="9473" max="9473" width="7.53515625" style="110" customWidth="1"/>
    <col min="9474" max="9474" width="13.15234375" style="110" customWidth="1"/>
    <col min="9475" max="9475" width="9.84375" style="110" customWidth="1"/>
    <col min="9476" max="9476" width="4.84375" style="110" customWidth="1"/>
    <col min="9477" max="9478" width="8.84375" style="110" customWidth="1"/>
    <col min="9479" max="9479" width="6.69140625" style="110" customWidth="1"/>
    <col min="9480" max="9480" width="14.69140625" style="110" customWidth="1"/>
    <col min="9481" max="9481" width="11.3828125" style="110" customWidth="1"/>
    <col min="9482" max="9483" width="6.69140625" style="110" customWidth="1"/>
    <col min="9484" max="9484" width="10.3828125" style="110" customWidth="1"/>
    <col min="9485" max="9485" width="13.23046875" style="110" customWidth="1"/>
    <col min="9486" max="9728" width="9.15234375" style="110"/>
    <col min="9729" max="9729" width="7.53515625" style="110" customWidth="1"/>
    <col min="9730" max="9730" width="13.15234375" style="110" customWidth="1"/>
    <col min="9731" max="9731" width="9.84375" style="110" customWidth="1"/>
    <col min="9732" max="9732" width="4.84375" style="110" customWidth="1"/>
    <col min="9733" max="9734" width="8.84375" style="110" customWidth="1"/>
    <col min="9735" max="9735" width="6.69140625" style="110" customWidth="1"/>
    <col min="9736" max="9736" width="14.69140625" style="110" customWidth="1"/>
    <col min="9737" max="9737" width="11.3828125" style="110" customWidth="1"/>
    <col min="9738" max="9739" width="6.69140625" style="110" customWidth="1"/>
    <col min="9740" max="9740" width="10.3828125" style="110" customWidth="1"/>
    <col min="9741" max="9741" width="13.23046875" style="110" customWidth="1"/>
    <col min="9742" max="9984" width="9.15234375" style="110"/>
    <col min="9985" max="9985" width="7.53515625" style="110" customWidth="1"/>
    <col min="9986" max="9986" width="13.15234375" style="110" customWidth="1"/>
    <col min="9987" max="9987" width="9.84375" style="110" customWidth="1"/>
    <col min="9988" max="9988" width="4.84375" style="110" customWidth="1"/>
    <col min="9989" max="9990" width="8.84375" style="110" customWidth="1"/>
    <col min="9991" max="9991" width="6.69140625" style="110" customWidth="1"/>
    <col min="9992" max="9992" width="14.69140625" style="110" customWidth="1"/>
    <col min="9993" max="9993" width="11.3828125" style="110" customWidth="1"/>
    <col min="9994" max="9995" width="6.69140625" style="110" customWidth="1"/>
    <col min="9996" max="9996" width="10.3828125" style="110" customWidth="1"/>
    <col min="9997" max="9997" width="13.23046875" style="110" customWidth="1"/>
    <col min="9998" max="10240" width="9.15234375" style="110"/>
    <col min="10241" max="10241" width="7.53515625" style="110" customWidth="1"/>
    <col min="10242" max="10242" width="13.15234375" style="110" customWidth="1"/>
    <col min="10243" max="10243" width="9.84375" style="110" customWidth="1"/>
    <col min="10244" max="10244" width="4.84375" style="110" customWidth="1"/>
    <col min="10245" max="10246" width="8.84375" style="110" customWidth="1"/>
    <col min="10247" max="10247" width="6.69140625" style="110" customWidth="1"/>
    <col min="10248" max="10248" width="14.69140625" style="110" customWidth="1"/>
    <col min="10249" max="10249" width="11.3828125" style="110" customWidth="1"/>
    <col min="10250" max="10251" width="6.69140625" style="110" customWidth="1"/>
    <col min="10252" max="10252" width="10.3828125" style="110" customWidth="1"/>
    <col min="10253" max="10253" width="13.23046875" style="110" customWidth="1"/>
    <col min="10254" max="10496" width="9.15234375" style="110"/>
    <col min="10497" max="10497" width="7.53515625" style="110" customWidth="1"/>
    <col min="10498" max="10498" width="13.15234375" style="110" customWidth="1"/>
    <col min="10499" max="10499" width="9.84375" style="110" customWidth="1"/>
    <col min="10500" max="10500" width="4.84375" style="110" customWidth="1"/>
    <col min="10501" max="10502" width="8.84375" style="110" customWidth="1"/>
    <col min="10503" max="10503" width="6.69140625" style="110" customWidth="1"/>
    <col min="10504" max="10504" width="14.69140625" style="110" customWidth="1"/>
    <col min="10505" max="10505" width="11.3828125" style="110" customWidth="1"/>
    <col min="10506" max="10507" width="6.69140625" style="110" customWidth="1"/>
    <col min="10508" max="10508" width="10.3828125" style="110" customWidth="1"/>
    <col min="10509" max="10509" width="13.23046875" style="110" customWidth="1"/>
    <col min="10510" max="10752" width="9.15234375" style="110"/>
    <col min="10753" max="10753" width="7.53515625" style="110" customWidth="1"/>
    <col min="10754" max="10754" width="13.15234375" style="110" customWidth="1"/>
    <col min="10755" max="10755" width="9.84375" style="110" customWidth="1"/>
    <col min="10756" max="10756" width="4.84375" style="110" customWidth="1"/>
    <col min="10757" max="10758" width="8.84375" style="110" customWidth="1"/>
    <col min="10759" max="10759" width="6.69140625" style="110" customWidth="1"/>
    <col min="10760" max="10760" width="14.69140625" style="110" customWidth="1"/>
    <col min="10761" max="10761" width="11.3828125" style="110" customWidth="1"/>
    <col min="10762" max="10763" width="6.69140625" style="110" customWidth="1"/>
    <col min="10764" max="10764" width="10.3828125" style="110" customWidth="1"/>
    <col min="10765" max="10765" width="13.23046875" style="110" customWidth="1"/>
    <col min="10766" max="11008" width="9.15234375" style="110"/>
    <col min="11009" max="11009" width="7.53515625" style="110" customWidth="1"/>
    <col min="11010" max="11010" width="13.15234375" style="110" customWidth="1"/>
    <col min="11011" max="11011" width="9.84375" style="110" customWidth="1"/>
    <col min="11012" max="11012" width="4.84375" style="110" customWidth="1"/>
    <col min="11013" max="11014" width="8.84375" style="110" customWidth="1"/>
    <col min="11015" max="11015" width="6.69140625" style="110" customWidth="1"/>
    <col min="11016" max="11016" width="14.69140625" style="110" customWidth="1"/>
    <col min="11017" max="11017" width="11.3828125" style="110" customWidth="1"/>
    <col min="11018" max="11019" width="6.69140625" style="110" customWidth="1"/>
    <col min="11020" max="11020" width="10.3828125" style="110" customWidth="1"/>
    <col min="11021" max="11021" width="13.23046875" style="110" customWidth="1"/>
    <col min="11022" max="11264" width="9.15234375" style="110"/>
    <col min="11265" max="11265" width="7.53515625" style="110" customWidth="1"/>
    <col min="11266" max="11266" width="13.15234375" style="110" customWidth="1"/>
    <col min="11267" max="11267" width="9.84375" style="110" customWidth="1"/>
    <col min="11268" max="11268" width="4.84375" style="110" customWidth="1"/>
    <col min="11269" max="11270" width="8.84375" style="110" customWidth="1"/>
    <col min="11271" max="11271" width="6.69140625" style="110" customWidth="1"/>
    <col min="11272" max="11272" width="14.69140625" style="110" customWidth="1"/>
    <col min="11273" max="11273" width="11.3828125" style="110" customWidth="1"/>
    <col min="11274" max="11275" width="6.69140625" style="110" customWidth="1"/>
    <col min="11276" max="11276" width="10.3828125" style="110" customWidth="1"/>
    <col min="11277" max="11277" width="13.23046875" style="110" customWidth="1"/>
    <col min="11278" max="11520" width="9.15234375" style="110"/>
    <col min="11521" max="11521" width="7.53515625" style="110" customWidth="1"/>
    <col min="11522" max="11522" width="13.15234375" style="110" customWidth="1"/>
    <col min="11523" max="11523" width="9.84375" style="110" customWidth="1"/>
    <col min="11524" max="11524" width="4.84375" style="110" customWidth="1"/>
    <col min="11525" max="11526" width="8.84375" style="110" customWidth="1"/>
    <col min="11527" max="11527" width="6.69140625" style="110" customWidth="1"/>
    <col min="11528" max="11528" width="14.69140625" style="110" customWidth="1"/>
    <col min="11529" max="11529" width="11.3828125" style="110" customWidth="1"/>
    <col min="11530" max="11531" width="6.69140625" style="110" customWidth="1"/>
    <col min="11532" max="11532" width="10.3828125" style="110" customWidth="1"/>
    <col min="11533" max="11533" width="13.23046875" style="110" customWidth="1"/>
    <col min="11534" max="11776" width="9.15234375" style="110"/>
    <col min="11777" max="11777" width="7.53515625" style="110" customWidth="1"/>
    <col min="11778" max="11778" width="13.15234375" style="110" customWidth="1"/>
    <col min="11779" max="11779" width="9.84375" style="110" customWidth="1"/>
    <col min="11780" max="11780" width="4.84375" style="110" customWidth="1"/>
    <col min="11781" max="11782" width="8.84375" style="110" customWidth="1"/>
    <col min="11783" max="11783" width="6.69140625" style="110" customWidth="1"/>
    <col min="11784" max="11784" width="14.69140625" style="110" customWidth="1"/>
    <col min="11785" max="11785" width="11.3828125" style="110" customWidth="1"/>
    <col min="11786" max="11787" width="6.69140625" style="110" customWidth="1"/>
    <col min="11788" max="11788" width="10.3828125" style="110" customWidth="1"/>
    <col min="11789" max="11789" width="13.23046875" style="110" customWidth="1"/>
    <col min="11790" max="12032" width="9.15234375" style="110"/>
    <col min="12033" max="12033" width="7.53515625" style="110" customWidth="1"/>
    <col min="12034" max="12034" width="13.15234375" style="110" customWidth="1"/>
    <col min="12035" max="12035" width="9.84375" style="110" customWidth="1"/>
    <col min="12036" max="12036" width="4.84375" style="110" customWidth="1"/>
    <col min="12037" max="12038" width="8.84375" style="110" customWidth="1"/>
    <col min="12039" max="12039" width="6.69140625" style="110" customWidth="1"/>
    <col min="12040" max="12040" width="14.69140625" style="110" customWidth="1"/>
    <col min="12041" max="12041" width="11.3828125" style="110" customWidth="1"/>
    <col min="12042" max="12043" width="6.69140625" style="110" customWidth="1"/>
    <col min="12044" max="12044" width="10.3828125" style="110" customWidth="1"/>
    <col min="12045" max="12045" width="13.23046875" style="110" customWidth="1"/>
    <col min="12046" max="12288" width="9.15234375" style="110"/>
    <col min="12289" max="12289" width="7.53515625" style="110" customWidth="1"/>
    <col min="12290" max="12290" width="13.15234375" style="110" customWidth="1"/>
    <col min="12291" max="12291" width="9.84375" style="110" customWidth="1"/>
    <col min="12292" max="12292" width="4.84375" style="110" customWidth="1"/>
    <col min="12293" max="12294" width="8.84375" style="110" customWidth="1"/>
    <col min="12295" max="12295" width="6.69140625" style="110" customWidth="1"/>
    <col min="12296" max="12296" width="14.69140625" style="110" customWidth="1"/>
    <col min="12297" max="12297" width="11.3828125" style="110" customWidth="1"/>
    <col min="12298" max="12299" width="6.69140625" style="110" customWidth="1"/>
    <col min="12300" max="12300" width="10.3828125" style="110" customWidth="1"/>
    <col min="12301" max="12301" width="13.23046875" style="110" customWidth="1"/>
    <col min="12302" max="12544" width="9.15234375" style="110"/>
    <col min="12545" max="12545" width="7.53515625" style="110" customWidth="1"/>
    <col min="12546" max="12546" width="13.15234375" style="110" customWidth="1"/>
    <col min="12547" max="12547" width="9.84375" style="110" customWidth="1"/>
    <col min="12548" max="12548" width="4.84375" style="110" customWidth="1"/>
    <col min="12549" max="12550" width="8.84375" style="110" customWidth="1"/>
    <col min="12551" max="12551" width="6.69140625" style="110" customWidth="1"/>
    <col min="12552" max="12552" width="14.69140625" style="110" customWidth="1"/>
    <col min="12553" max="12553" width="11.3828125" style="110" customWidth="1"/>
    <col min="12554" max="12555" width="6.69140625" style="110" customWidth="1"/>
    <col min="12556" max="12556" width="10.3828125" style="110" customWidth="1"/>
    <col min="12557" max="12557" width="13.23046875" style="110" customWidth="1"/>
    <col min="12558" max="12800" width="9.15234375" style="110"/>
    <col min="12801" max="12801" width="7.53515625" style="110" customWidth="1"/>
    <col min="12802" max="12802" width="13.15234375" style="110" customWidth="1"/>
    <col min="12803" max="12803" width="9.84375" style="110" customWidth="1"/>
    <col min="12804" max="12804" width="4.84375" style="110" customWidth="1"/>
    <col min="12805" max="12806" width="8.84375" style="110" customWidth="1"/>
    <col min="12807" max="12807" width="6.69140625" style="110" customWidth="1"/>
    <col min="12808" max="12808" width="14.69140625" style="110" customWidth="1"/>
    <col min="12809" max="12809" width="11.3828125" style="110" customWidth="1"/>
    <col min="12810" max="12811" width="6.69140625" style="110" customWidth="1"/>
    <col min="12812" max="12812" width="10.3828125" style="110" customWidth="1"/>
    <col min="12813" max="12813" width="13.23046875" style="110" customWidth="1"/>
    <col min="12814" max="13056" width="9.15234375" style="110"/>
    <col min="13057" max="13057" width="7.53515625" style="110" customWidth="1"/>
    <col min="13058" max="13058" width="13.15234375" style="110" customWidth="1"/>
    <col min="13059" max="13059" width="9.84375" style="110" customWidth="1"/>
    <col min="13060" max="13060" width="4.84375" style="110" customWidth="1"/>
    <col min="13061" max="13062" width="8.84375" style="110" customWidth="1"/>
    <col min="13063" max="13063" width="6.69140625" style="110" customWidth="1"/>
    <col min="13064" max="13064" width="14.69140625" style="110" customWidth="1"/>
    <col min="13065" max="13065" width="11.3828125" style="110" customWidth="1"/>
    <col min="13066" max="13067" width="6.69140625" style="110" customWidth="1"/>
    <col min="13068" max="13068" width="10.3828125" style="110" customWidth="1"/>
    <col min="13069" max="13069" width="13.23046875" style="110" customWidth="1"/>
    <col min="13070" max="13312" width="9.15234375" style="110"/>
    <col min="13313" max="13313" width="7.53515625" style="110" customWidth="1"/>
    <col min="13314" max="13314" width="13.15234375" style="110" customWidth="1"/>
    <col min="13315" max="13315" width="9.84375" style="110" customWidth="1"/>
    <col min="13316" max="13316" width="4.84375" style="110" customWidth="1"/>
    <col min="13317" max="13318" width="8.84375" style="110" customWidth="1"/>
    <col min="13319" max="13319" width="6.69140625" style="110" customWidth="1"/>
    <col min="13320" max="13320" width="14.69140625" style="110" customWidth="1"/>
    <col min="13321" max="13321" width="11.3828125" style="110" customWidth="1"/>
    <col min="13322" max="13323" width="6.69140625" style="110" customWidth="1"/>
    <col min="13324" max="13324" width="10.3828125" style="110" customWidth="1"/>
    <col min="13325" max="13325" width="13.23046875" style="110" customWidth="1"/>
    <col min="13326" max="13568" width="9.15234375" style="110"/>
    <col min="13569" max="13569" width="7.53515625" style="110" customWidth="1"/>
    <col min="13570" max="13570" width="13.15234375" style="110" customWidth="1"/>
    <col min="13571" max="13571" width="9.84375" style="110" customWidth="1"/>
    <col min="13572" max="13572" width="4.84375" style="110" customWidth="1"/>
    <col min="13573" max="13574" width="8.84375" style="110" customWidth="1"/>
    <col min="13575" max="13575" width="6.69140625" style="110" customWidth="1"/>
    <col min="13576" max="13576" width="14.69140625" style="110" customWidth="1"/>
    <col min="13577" max="13577" width="11.3828125" style="110" customWidth="1"/>
    <col min="13578" max="13579" width="6.69140625" style="110" customWidth="1"/>
    <col min="13580" max="13580" width="10.3828125" style="110" customWidth="1"/>
    <col min="13581" max="13581" width="13.23046875" style="110" customWidth="1"/>
    <col min="13582" max="13824" width="9.15234375" style="110"/>
    <col min="13825" max="13825" width="7.53515625" style="110" customWidth="1"/>
    <col min="13826" max="13826" width="13.15234375" style="110" customWidth="1"/>
    <col min="13827" max="13827" width="9.84375" style="110" customWidth="1"/>
    <col min="13828" max="13828" width="4.84375" style="110" customWidth="1"/>
    <col min="13829" max="13830" width="8.84375" style="110" customWidth="1"/>
    <col min="13831" max="13831" width="6.69140625" style="110" customWidth="1"/>
    <col min="13832" max="13832" width="14.69140625" style="110" customWidth="1"/>
    <col min="13833" max="13833" width="11.3828125" style="110" customWidth="1"/>
    <col min="13834" max="13835" width="6.69140625" style="110" customWidth="1"/>
    <col min="13836" max="13836" width="10.3828125" style="110" customWidth="1"/>
    <col min="13837" max="13837" width="13.23046875" style="110" customWidth="1"/>
    <col min="13838" max="14080" width="9.15234375" style="110"/>
    <col min="14081" max="14081" width="7.53515625" style="110" customWidth="1"/>
    <col min="14082" max="14082" width="13.15234375" style="110" customWidth="1"/>
    <col min="14083" max="14083" width="9.84375" style="110" customWidth="1"/>
    <col min="14084" max="14084" width="4.84375" style="110" customWidth="1"/>
    <col min="14085" max="14086" width="8.84375" style="110" customWidth="1"/>
    <col min="14087" max="14087" width="6.69140625" style="110" customWidth="1"/>
    <col min="14088" max="14088" width="14.69140625" style="110" customWidth="1"/>
    <col min="14089" max="14089" width="11.3828125" style="110" customWidth="1"/>
    <col min="14090" max="14091" width="6.69140625" style="110" customWidth="1"/>
    <col min="14092" max="14092" width="10.3828125" style="110" customWidth="1"/>
    <col min="14093" max="14093" width="13.23046875" style="110" customWidth="1"/>
    <col min="14094" max="14336" width="9.15234375" style="110"/>
    <col min="14337" max="14337" width="7.53515625" style="110" customWidth="1"/>
    <col min="14338" max="14338" width="13.15234375" style="110" customWidth="1"/>
    <col min="14339" max="14339" width="9.84375" style="110" customWidth="1"/>
    <col min="14340" max="14340" width="4.84375" style="110" customWidth="1"/>
    <col min="14341" max="14342" width="8.84375" style="110" customWidth="1"/>
    <col min="14343" max="14343" width="6.69140625" style="110" customWidth="1"/>
    <col min="14344" max="14344" width="14.69140625" style="110" customWidth="1"/>
    <col min="14345" max="14345" width="11.3828125" style="110" customWidth="1"/>
    <col min="14346" max="14347" width="6.69140625" style="110" customWidth="1"/>
    <col min="14348" max="14348" width="10.3828125" style="110" customWidth="1"/>
    <col min="14349" max="14349" width="13.23046875" style="110" customWidth="1"/>
    <col min="14350" max="14592" width="9.15234375" style="110"/>
    <col min="14593" max="14593" width="7.53515625" style="110" customWidth="1"/>
    <col min="14594" max="14594" width="13.15234375" style="110" customWidth="1"/>
    <col min="14595" max="14595" width="9.84375" style="110" customWidth="1"/>
    <col min="14596" max="14596" width="4.84375" style="110" customWidth="1"/>
    <col min="14597" max="14598" width="8.84375" style="110" customWidth="1"/>
    <col min="14599" max="14599" width="6.69140625" style="110" customWidth="1"/>
    <col min="14600" max="14600" width="14.69140625" style="110" customWidth="1"/>
    <col min="14601" max="14601" width="11.3828125" style="110" customWidth="1"/>
    <col min="14602" max="14603" width="6.69140625" style="110" customWidth="1"/>
    <col min="14604" max="14604" width="10.3828125" style="110" customWidth="1"/>
    <col min="14605" max="14605" width="13.23046875" style="110" customWidth="1"/>
    <col min="14606" max="14848" width="9.15234375" style="110"/>
    <col min="14849" max="14849" width="7.53515625" style="110" customWidth="1"/>
    <col min="14850" max="14850" width="13.15234375" style="110" customWidth="1"/>
    <col min="14851" max="14851" width="9.84375" style="110" customWidth="1"/>
    <col min="14852" max="14852" width="4.84375" style="110" customWidth="1"/>
    <col min="14853" max="14854" width="8.84375" style="110" customWidth="1"/>
    <col min="14855" max="14855" width="6.69140625" style="110" customWidth="1"/>
    <col min="14856" max="14856" width="14.69140625" style="110" customWidth="1"/>
    <col min="14857" max="14857" width="11.3828125" style="110" customWidth="1"/>
    <col min="14858" max="14859" width="6.69140625" style="110" customWidth="1"/>
    <col min="14860" max="14860" width="10.3828125" style="110" customWidth="1"/>
    <col min="14861" max="14861" width="13.23046875" style="110" customWidth="1"/>
    <col min="14862" max="15104" width="9.15234375" style="110"/>
    <col min="15105" max="15105" width="7.53515625" style="110" customWidth="1"/>
    <col min="15106" max="15106" width="13.15234375" style="110" customWidth="1"/>
    <col min="15107" max="15107" width="9.84375" style="110" customWidth="1"/>
    <col min="15108" max="15108" width="4.84375" style="110" customWidth="1"/>
    <col min="15109" max="15110" width="8.84375" style="110" customWidth="1"/>
    <col min="15111" max="15111" width="6.69140625" style="110" customWidth="1"/>
    <col min="15112" max="15112" width="14.69140625" style="110" customWidth="1"/>
    <col min="15113" max="15113" width="11.3828125" style="110" customWidth="1"/>
    <col min="15114" max="15115" width="6.69140625" style="110" customWidth="1"/>
    <col min="15116" max="15116" width="10.3828125" style="110" customWidth="1"/>
    <col min="15117" max="15117" width="13.23046875" style="110" customWidth="1"/>
    <col min="15118" max="15360" width="9.15234375" style="110"/>
    <col min="15361" max="15361" width="7.53515625" style="110" customWidth="1"/>
    <col min="15362" max="15362" width="13.15234375" style="110" customWidth="1"/>
    <col min="15363" max="15363" width="9.84375" style="110" customWidth="1"/>
    <col min="15364" max="15364" width="4.84375" style="110" customWidth="1"/>
    <col min="15365" max="15366" width="8.84375" style="110" customWidth="1"/>
    <col min="15367" max="15367" width="6.69140625" style="110" customWidth="1"/>
    <col min="15368" max="15368" width="14.69140625" style="110" customWidth="1"/>
    <col min="15369" max="15369" width="11.3828125" style="110" customWidth="1"/>
    <col min="15370" max="15371" width="6.69140625" style="110" customWidth="1"/>
    <col min="15372" max="15372" width="10.3828125" style="110" customWidth="1"/>
    <col min="15373" max="15373" width="13.23046875" style="110" customWidth="1"/>
    <col min="15374" max="15616" width="9.15234375" style="110"/>
    <col min="15617" max="15617" width="7.53515625" style="110" customWidth="1"/>
    <col min="15618" max="15618" width="13.15234375" style="110" customWidth="1"/>
    <col min="15619" max="15619" width="9.84375" style="110" customWidth="1"/>
    <col min="15620" max="15620" width="4.84375" style="110" customWidth="1"/>
    <col min="15621" max="15622" width="8.84375" style="110" customWidth="1"/>
    <col min="15623" max="15623" width="6.69140625" style="110" customWidth="1"/>
    <col min="15624" max="15624" width="14.69140625" style="110" customWidth="1"/>
    <col min="15625" max="15625" width="11.3828125" style="110" customWidth="1"/>
    <col min="15626" max="15627" width="6.69140625" style="110" customWidth="1"/>
    <col min="15628" max="15628" width="10.3828125" style="110" customWidth="1"/>
    <col min="15629" max="15629" width="13.23046875" style="110" customWidth="1"/>
    <col min="15630" max="15872" width="9.15234375" style="110"/>
    <col min="15873" max="15873" width="7.53515625" style="110" customWidth="1"/>
    <col min="15874" max="15874" width="13.15234375" style="110" customWidth="1"/>
    <col min="15875" max="15875" width="9.84375" style="110" customWidth="1"/>
    <col min="15876" max="15876" width="4.84375" style="110" customWidth="1"/>
    <col min="15877" max="15878" width="8.84375" style="110" customWidth="1"/>
    <col min="15879" max="15879" width="6.69140625" style="110" customWidth="1"/>
    <col min="15880" max="15880" width="14.69140625" style="110" customWidth="1"/>
    <col min="15881" max="15881" width="11.3828125" style="110" customWidth="1"/>
    <col min="15882" max="15883" width="6.69140625" style="110" customWidth="1"/>
    <col min="15884" max="15884" width="10.3828125" style="110" customWidth="1"/>
    <col min="15885" max="15885" width="13.23046875" style="110" customWidth="1"/>
    <col min="15886" max="16128" width="9.15234375" style="110"/>
    <col min="16129" max="16129" width="7.53515625" style="110" customWidth="1"/>
    <col min="16130" max="16130" width="13.15234375" style="110" customWidth="1"/>
    <col min="16131" max="16131" width="9.84375" style="110" customWidth="1"/>
    <col min="16132" max="16132" width="4.84375" style="110" customWidth="1"/>
    <col min="16133" max="16134" width="8.84375" style="110" customWidth="1"/>
    <col min="16135" max="16135" width="6.69140625" style="110" customWidth="1"/>
    <col min="16136" max="16136" width="14.69140625" style="110" customWidth="1"/>
    <col min="16137" max="16137" width="11.3828125" style="110" customWidth="1"/>
    <col min="16138" max="16139" width="6.69140625" style="110" customWidth="1"/>
    <col min="16140" max="16140" width="10.3828125" style="110" customWidth="1"/>
    <col min="16141" max="16141" width="13.23046875" style="110" customWidth="1"/>
    <col min="16142" max="16384" width="9.15234375" style="110"/>
  </cols>
  <sheetData>
    <row r="1" spans="1:13" ht="17.600000000000001">
      <c r="F1" s="111" t="s">
        <v>178</v>
      </c>
    </row>
    <row r="2" spans="1:13" s="112" customFormat="1" ht="10.75" thickBot="1"/>
    <row r="3" spans="1:13" s="112" customFormat="1" ht="11.25" customHeight="1">
      <c r="A3" s="153" t="s">
        <v>179</v>
      </c>
      <c r="B3" s="154"/>
      <c r="C3" s="154"/>
      <c r="D3" s="155"/>
      <c r="E3" s="156" t="s">
        <v>180</v>
      </c>
      <c r="F3" s="154"/>
      <c r="G3" s="154"/>
      <c r="H3" s="154"/>
      <c r="I3" s="155"/>
      <c r="J3" s="156" t="s">
        <v>181</v>
      </c>
      <c r="K3" s="154"/>
      <c r="L3" s="156" t="s">
        <v>182</v>
      </c>
      <c r="M3" s="157"/>
    </row>
    <row r="4" spans="1:13" s="116" customFormat="1">
      <c r="A4" s="471"/>
      <c r="B4" s="472"/>
      <c r="C4" s="472"/>
      <c r="D4" s="474"/>
      <c r="E4" s="477"/>
      <c r="F4" s="472"/>
      <c r="G4" s="478"/>
      <c r="H4" s="478"/>
      <c r="I4" s="476"/>
      <c r="J4" s="479">
        <v>35065</v>
      </c>
      <c r="K4" s="478"/>
      <c r="L4" s="479">
        <v>35065</v>
      </c>
      <c r="M4" s="480"/>
    </row>
    <row r="5" spans="1:13" s="112" customFormat="1" ht="10.3">
      <c r="A5" s="158" t="s">
        <v>183</v>
      </c>
      <c r="B5" s="114"/>
      <c r="C5" s="114"/>
      <c r="D5" s="115"/>
      <c r="E5" s="113" t="s">
        <v>184</v>
      </c>
      <c r="F5" s="114"/>
      <c r="G5" s="114"/>
      <c r="H5" s="114"/>
      <c r="I5" s="115"/>
      <c r="J5" s="113" t="s">
        <v>185</v>
      </c>
      <c r="K5" s="114"/>
      <c r="L5" s="114"/>
      <c r="M5" s="159"/>
    </row>
    <row r="6" spans="1:13" s="116" customFormat="1">
      <c r="A6" s="471" t="str">
        <f>'Company Info'!C2</f>
        <v>E26-8552</v>
      </c>
      <c r="B6" s="472"/>
      <c r="C6" s="472"/>
      <c r="D6" s="473"/>
      <c r="E6" s="477"/>
      <c r="F6" s="472"/>
      <c r="G6" s="472"/>
      <c r="H6" s="472"/>
      <c r="I6" s="474"/>
      <c r="J6" s="481"/>
      <c r="K6" s="478"/>
      <c r="L6" s="478"/>
      <c r="M6" s="480"/>
    </row>
    <row r="7" spans="1:13" s="112" customFormat="1" ht="10.3">
      <c r="A7" s="158" t="s">
        <v>186</v>
      </c>
      <c r="B7" s="114"/>
      <c r="C7" s="114"/>
      <c r="D7" s="115"/>
      <c r="E7" s="113" t="s">
        <v>187</v>
      </c>
      <c r="F7" s="114"/>
      <c r="G7" s="114"/>
      <c r="H7" s="114"/>
      <c r="I7" s="115"/>
      <c r="J7" s="113" t="s">
        <v>188</v>
      </c>
      <c r="K7" s="114"/>
      <c r="L7" s="114"/>
      <c r="M7" s="159"/>
    </row>
    <row r="8" spans="1:13" s="116" customFormat="1">
      <c r="A8" s="471" t="str">
        <f>'Company Info'!C4</f>
        <v>example</v>
      </c>
      <c r="B8" s="472"/>
      <c r="C8" s="472"/>
      <c r="D8" s="474"/>
      <c r="E8" s="477"/>
      <c r="F8" s="472"/>
      <c r="G8" s="472"/>
      <c r="H8" s="472"/>
      <c r="I8" s="474"/>
      <c r="J8" s="481"/>
      <c r="K8" s="478"/>
      <c r="L8" s="478"/>
      <c r="M8" s="480"/>
    </row>
    <row r="9" spans="1:13" s="112" customFormat="1" ht="10.3">
      <c r="A9" s="158" t="s">
        <v>189</v>
      </c>
      <c r="B9" s="114"/>
      <c r="C9" s="113" t="s">
        <v>154</v>
      </c>
      <c r="D9" s="115"/>
      <c r="E9" s="113" t="s">
        <v>190</v>
      </c>
      <c r="F9" s="114"/>
      <c r="G9" s="114"/>
      <c r="H9" s="114"/>
      <c r="I9" s="115"/>
      <c r="J9" s="113" t="s">
        <v>190</v>
      </c>
      <c r="K9" s="114"/>
      <c r="L9" s="114"/>
      <c r="M9" s="159"/>
    </row>
    <row r="10" spans="1:13" s="116" customFormat="1">
      <c r="A10" s="471" t="str">
        <f>'Company Info'!C10</f>
        <v>example</v>
      </c>
      <c r="B10" s="472"/>
      <c r="C10" s="475" t="str">
        <f>'Company Info'!C16</f>
        <v>example</v>
      </c>
      <c r="D10" s="476"/>
      <c r="E10" s="477"/>
      <c r="F10" s="472"/>
      <c r="G10" s="472"/>
      <c r="H10" s="472"/>
      <c r="I10" s="474"/>
      <c r="J10" s="481"/>
      <c r="K10" s="478"/>
      <c r="L10" s="478"/>
      <c r="M10" s="480"/>
    </row>
    <row r="11" spans="1:13" s="117" customFormat="1" ht="9.75" customHeight="1">
      <c r="A11" s="160"/>
      <c r="B11" s="161"/>
      <c r="C11" s="161" t="s">
        <v>191</v>
      </c>
      <c r="D11" s="577" t="s">
        <v>192</v>
      </c>
      <c r="E11" s="578"/>
      <c r="F11" s="579"/>
      <c r="G11" s="161"/>
      <c r="H11" s="577" t="s">
        <v>193</v>
      </c>
      <c r="I11" s="578"/>
      <c r="J11" s="578"/>
      <c r="K11" s="578"/>
      <c r="L11" s="579"/>
      <c r="M11" s="162"/>
    </row>
    <row r="12" spans="1:13" s="117" customFormat="1" ht="9.75" customHeight="1">
      <c r="A12" s="163" t="s">
        <v>194</v>
      </c>
      <c r="B12" s="164" t="s">
        <v>195</v>
      </c>
      <c r="C12" s="164" t="s">
        <v>196</v>
      </c>
      <c r="D12" s="580"/>
      <c r="E12" s="581"/>
      <c r="F12" s="582"/>
      <c r="G12" s="164" t="s">
        <v>197</v>
      </c>
      <c r="H12" s="580"/>
      <c r="I12" s="581"/>
      <c r="J12" s="581"/>
      <c r="K12" s="581"/>
      <c r="L12" s="582"/>
      <c r="M12" s="165"/>
    </row>
    <row r="13" spans="1:13" s="117" customFormat="1" ht="9.75" customHeight="1">
      <c r="A13" s="163" t="s">
        <v>198</v>
      </c>
      <c r="B13" s="164" t="s">
        <v>199</v>
      </c>
      <c r="C13" s="164" t="s">
        <v>200</v>
      </c>
      <c r="D13" s="161"/>
      <c r="E13" s="161"/>
      <c r="F13" s="161"/>
      <c r="G13" s="164" t="s">
        <v>201</v>
      </c>
      <c r="H13" s="164" t="s">
        <v>202</v>
      </c>
      <c r="I13" s="161" t="s">
        <v>203</v>
      </c>
      <c r="J13" s="166" t="s">
        <v>204</v>
      </c>
      <c r="K13" s="167"/>
      <c r="L13" s="161"/>
      <c r="M13" s="165" t="s">
        <v>205</v>
      </c>
    </row>
    <row r="14" spans="1:13" s="117" customFormat="1" ht="9.75" customHeight="1">
      <c r="A14" s="163" t="s">
        <v>4</v>
      </c>
      <c r="B14" s="164" t="s">
        <v>206</v>
      </c>
      <c r="C14" s="164" t="s">
        <v>207</v>
      </c>
      <c r="D14" s="164" t="s">
        <v>208</v>
      </c>
      <c r="E14" s="164" t="s">
        <v>209</v>
      </c>
      <c r="F14" s="164" t="s">
        <v>198</v>
      </c>
      <c r="G14" s="164" t="s">
        <v>210</v>
      </c>
      <c r="H14" s="164" t="s">
        <v>211</v>
      </c>
      <c r="I14" s="164" t="s">
        <v>212</v>
      </c>
      <c r="J14" s="164" t="s">
        <v>213</v>
      </c>
      <c r="K14" s="164" t="s">
        <v>214</v>
      </c>
      <c r="L14" s="164" t="s">
        <v>215</v>
      </c>
      <c r="M14" s="165" t="s">
        <v>216</v>
      </c>
    </row>
    <row r="15" spans="1:13" s="117" customFormat="1" ht="9.75" customHeight="1" thickBot="1">
      <c r="A15" s="168"/>
      <c r="B15" s="169"/>
      <c r="C15" s="169"/>
      <c r="D15" s="169"/>
      <c r="E15" s="169"/>
      <c r="F15" s="169"/>
      <c r="G15" s="169"/>
      <c r="H15" s="169" t="s">
        <v>217</v>
      </c>
      <c r="I15" s="169" t="s">
        <v>218</v>
      </c>
      <c r="J15" s="170"/>
      <c r="K15" s="170"/>
      <c r="L15" s="169" t="s">
        <v>219</v>
      </c>
      <c r="M15" s="171"/>
    </row>
    <row r="16" spans="1:13" ht="14.25" customHeight="1">
      <c r="A16" s="118"/>
      <c r="B16" s="118"/>
      <c r="C16" s="118"/>
      <c r="D16" s="119"/>
      <c r="E16" s="118"/>
      <c r="F16" s="118"/>
      <c r="G16" s="118"/>
      <c r="H16" s="118"/>
      <c r="I16" s="119"/>
      <c r="J16" s="119"/>
      <c r="K16" s="119"/>
      <c r="L16" s="119"/>
      <c r="M16" s="120"/>
    </row>
    <row r="17" spans="1:13">
      <c r="A17" s="124"/>
      <c r="B17" s="124"/>
      <c r="C17" s="124"/>
      <c r="D17" s="126"/>
      <c r="E17" s="124"/>
      <c r="F17" s="124"/>
      <c r="G17" s="124"/>
      <c r="H17" s="124"/>
      <c r="I17" s="126"/>
      <c r="J17" s="126"/>
      <c r="K17" s="126"/>
      <c r="L17" s="126"/>
      <c r="M17" s="125"/>
    </row>
    <row r="18" spans="1:13">
      <c r="A18" s="118"/>
      <c r="B18" s="118"/>
      <c r="C18" s="118"/>
      <c r="D18" s="119"/>
      <c r="E18" s="118"/>
      <c r="F18" s="118"/>
      <c r="G18" s="118"/>
      <c r="H18" s="118"/>
      <c r="I18" s="119"/>
      <c r="J18" s="119"/>
      <c r="K18" s="119"/>
      <c r="L18" s="119"/>
      <c r="M18" s="120"/>
    </row>
    <row r="19" spans="1:13">
      <c r="A19" s="118"/>
      <c r="B19" s="118"/>
      <c r="C19" s="118"/>
      <c r="D19" s="119"/>
      <c r="E19" s="118"/>
      <c r="F19" s="118"/>
      <c r="G19" s="118"/>
      <c r="H19" s="118"/>
      <c r="I19" s="119"/>
      <c r="J19" s="119"/>
      <c r="K19" s="119"/>
      <c r="L19" s="119"/>
      <c r="M19" s="120"/>
    </row>
    <row r="20" spans="1:13">
      <c r="A20" s="118"/>
      <c r="B20" s="118"/>
      <c r="C20" s="118"/>
      <c r="D20" s="119"/>
      <c r="E20" s="118"/>
      <c r="F20" s="118"/>
      <c r="G20" s="118"/>
      <c r="H20" s="118"/>
      <c r="I20" s="119"/>
      <c r="J20" s="119"/>
      <c r="K20" s="119"/>
      <c r="L20" s="119"/>
      <c r="M20" s="120"/>
    </row>
    <row r="21" spans="1:13">
      <c r="A21" s="118"/>
      <c r="B21" s="118"/>
      <c r="C21" s="118"/>
      <c r="D21" s="119"/>
      <c r="E21" s="118"/>
      <c r="F21" s="118"/>
      <c r="G21" s="118"/>
      <c r="H21" s="118"/>
      <c r="I21" s="119"/>
      <c r="J21" s="119"/>
      <c r="K21" s="119"/>
      <c r="L21" s="119"/>
      <c r="M21" s="120"/>
    </row>
    <row r="22" spans="1:13">
      <c r="A22" s="118"/>
      <c r="B22" s="118"/>
      <c r="C22" s="118"/>
      <c r="D22" s="119"/>
      <c r="E22" s="118"/>
      <c r="F22" s="118"/>
      <c r="G22" s="118"/>
      <c r="H22" s="118"/>
      <c r="I22" s="119"/>
      <c r="J22" s="119"/>
      <c r="K22" s="119"/>
      <c r="L22" s="119"/>
      <c r="M22" s="120"/>
    </row>
    <row r="23" spans="1:13">
      <c r="A23" s="118"/>
      <c r="B23" s="118"/>
      <c r="C23" s="118"/>
      <c r="D23" s="119"/>
      <c r="E23" s="118"/>
      <c r="F23" s="118"/>
      <c r="G23" s="118"/>
      <c r="H23" s="118"/>
      <c r="I23" s="119"/>
      <c r="J23" s="119"/>
      <c r="K23" s="119"/>
      <c r="L23" s="119"/>
      <c r="M23" s="120"/>
    </row>
    <row r="24" spans="1:13">
      <c r="A24" s="118"/>
      <c r="B24" s="118"/>
      <c r="C24" s="118"/>
      <c r="D24" s="119"/>
      <c r="E24" s="118"/>
      <c r="F24" s="118"/>
      <c r="G24" s="118"/>
      <c r="H24" s="118"/>
      <c r="I24" s="119"/>
      <c r="J24" s="119"/>
      <c r="K24" s="119"/>
      <c r="L24" s="119"/>
      <c r="M24" s="120"/>
    </row>
    <row r="25" spans="1:13">
      <c r="A25" s="118"/>
      <c r="B25" s="118"/>
      <c r="C25" s="118"/>
      <c r="D25" s="119"/>
      <c r="E25" s="118"/>
      <c r="F25" s="118"/>
      <c r="G25" s="118"/>
      <c r="H25" s="118"/>
      <c r="I25" s="119"/>
      <c r="J25" s="119"/>
      <c r="K25" s="119"/>
      <c r="L25" s="119"/>
      <c r="M25" s="120"/>
    </row>
    <row r="26" spans="1:13">
      <c r="A26" s="118"/>
      <c r="B26" s="118"/>
      <c r="C26" s="118"/>
      <c r="D26" s="119"/>
      <c r="E26" s="118"/>
      <c r="F26" s="118"/>
      <c r="G26" s="118"/>
      <c r="H26" s="118"/>
      <c r="I26" s="119"/>
      <c r="J26" s="119"/>
      <c r="K26" s="119"/>
      <c r="L26" s="119"/>
      <c r="M26" s="120"/>
    </row>
    <row r="27" spans="1:13">
      <c r="A27" s="118"/>
      <c r="B27" s="118"/>
      <c r="C27" s="118"/>
      <c r="D27" s="119"/>
      <c r="E27" s="118"/>
      <c r="F27" s="118"/>
      <c r="G27" s="118"/>
      <c r="H27" s="118"/>
      <c r="I27" s="119"/>
      <c r="J27" s="119"/>
      <c r="K27" s="119"/>
      <c r="L27" s="119"/>
      <c r="M27" s="120"/>
    </row>
    <row r="28" spans="1:13">
      <c r="A28" s="118"/>
      <c r="B28" s="118"/>
      <c r="C28" s="118"/>
      <c r="D28" s="119"/>
      <c r="E28" s="118"/>
      <c r="F28" s="118"/>
      <c r="G28" s="118"/>
      <c r="H28" s="118"/>
      <c r="I28" s="119"/>
      <c r="J28" s="119"/>
      <c r="K28" s="119"/>
      <c r="L28" s="119"/>
      <c r="M28" s="120"/>
    </row>
    <row r="29" spans="1:13">
      <c r="A29" s="118"/>
      <c r="B29" s="118"/>
      <c r="C29" s="118"/>
      <c r="D29" s="119"/>
      <c r="E29" s="118"/>
      <c r="F29" s="118"/>
      <c r="G29" s="118"/>
      <c r="H29" s="118"/>
      <c r="I29" s="119"/>
      <c r="J29" s="119"/>
      <c r="K29" s="119"/>
      <c r="L29" s="119"/>
      <c r="M29" s="120"/>
    </row>
    <row r="30" spans="1:13">
      <c r="A30" s="118"/>
      <c r="B30" s="118"/>
      <c r="C30" s="118"/>
      <c r="D30" s="119"/>
      <c r="E30" s="118"/>
      <c r="F30" s="118"/>
      <c r="G30" s="118"/>
      <c r="H30" s="118"/>
      <c r="I30" s="119"/>
      <c r="J30" s="119"/>
      <c r="K30" s="119"/>
      <c r="L30" s="119"/>
      <c r="M30" s="120"/>
    </row>
    <row r="31" spans="1:13">
      <c r="A31" s="118"/>
      <c r="B31" s="118"/>
      <c r="C31" s="118"/>
      <c r="D31" s="119"/>
      <c r="E31" s="118"/>
      <c r="F31" s="118"/>
      <c r="G31" s="118"/>
      <c r="H31" s="118"/>
      <c r="I31" s="119"/>
      <c r="J31" s="119"/>
      <c r="K31" s="119"/>
      <c r="L31" s="119"/>
      <c r="M31" s="120"/>
    </row>
    <row r="32" spans="1:13">
      <c r="A32" s="118"/>
      <c r="B32" s="118"/>
      <c r="C32" s="118"/>
      <c r="D32" s="119"/>
      <c r="E32" s="118"/>
      <c r="F32" s="118"/>
      <c r="G32" s="118"/>
      <c r="H32" s="118"/>
      <c r="I32" s="119"/>
      <c r="J32" s="119"/>
      <c r="K32" s="119"/>
      <c r="L32" s="119"/>
      <c r="M32" s="120"/>
    </row>
    <row r="33" spans="1:13">
      <c r="A33" s="118"/>
      <c r="B33" s="118"/>
      <c r="C33" s="118"/>
      <c r="D33" s="119"/>
      <c r="E33" s="118"/>
      <c r="F33" s="118"/>
      <c r="G33" s="118"/>
      <c r="H33" s="118"/>
      <c r="I33" s="119"/>
      <c r="J33" s="119"/>
      <c r="K33" s="119"/>
      <c r="L33" s="119"/>
      <c r="M33" s="120"/>
    </row>
    <row r="34" spans="1:13">
      <c r="A34" s="118"/>
      <c r="B34" s="118"/>
      <c r="C34" s="118"/>
      <c r="D34" s="119"/>
      <c r="E34" s="118"/>
      <c r="F34" s="118"/>
      <c r="G34" s="118"/>
      <c r="H34" s="118"/>
      <c r="I34" s="119"/>
      <c r="J34" s="119"/>
      <c r="K34" s="119"/>
      <c r="L34" s="119"/>
      <c r="M34" s="120"/>
    </row>
    <row r="35" spans="1:13">
      <c r="A35" s="118"/>
      <c r="B35" s="118"/>
      <c r="C35" s="118"/>
      <c r="D35" s="119"/>
      <c r="E35" s="118"/>
      <c r="F35" s="118"/>
      <c r="G35" s="118"/>
      <c r="H35" s="118"/>
      <c r="I35" s="119"/>
      <c r="J35" s="119"/>
      <c r="K35" s="119"/>
      <c r="L35" s="119"/>
      <c r="M35" s="120"/>
    </row>
    <row r="36" spans="1:13">
      <c r="A36" s="118"/>
      <c r="B36" s="118"/>
      <c r="C36" s="118"/>
      <c r="D36" s="119"/>
      <c r="E36" s="118"/>
      <c r="F36" s="118"/>
      <c r="G36" s="118"/>
      <c r="H36" s="118"/>
      <c r="I36" s="119"/>
      <c r="J36" s="119"/>
      <c r="K36" s="119"/>
      <c r="L36" s="119"/>
      <c r="M36" s="120"/>
    </row>
    <row r="37" spans="1:13">
      <c r="A37" s="118"/>
      <c r="B37" s="118"/>
      <c r="C37" s="118"/>
      <c r="D37" s="119"/>
      <c r="E37" s="118"/>
      <c r="F37" s="118"/>
      <c r="G37" s="118"/>
      <c r="H37" s="118"/>
      <c r="I37" s="119"/>
      <c r="J37" s="119"/>
      <c r="K37" s="119"/>
      <c r="L37" s="119"/>
      <c r="M37" s="120"/>
    </row>
    <row r="38" spans="1:13">
      <c r="A38" s="121"/>
      <c r="B38" s="121"/>
      <c r="C38" s="121"/>
      <c r="D38" s="122"/>
      <c r="E38" s="121"/>
      <c r="F38" s="121"/>
      <c r="G38" s="121"/>
      <c r="H38" s="121"/>
      <c r="I38" s="122"/>
      <c r="J38" s="122"/>
      <c r="K38" s="122"/>
      <c r="L38" s="122"/>
      <c r="M38" s="123"/>
    </row>
  </sheetData>
  <mergeCells count="2">
    <mergeCell ref="D11:F12"/>
    <mergeCell ref="H11:L12"/>
  </mergeCells>
  <printOptions horizontalCentered="1"/>
  <pageMargins left="0.74803149606299213" right="0.74803149606299213" top="0.74803149606299213" bottom="0.74803149606299213" header="0.51181102362204722" footer="0.51181102362204722"/>
  <pageSetup paperSize="9" orientation="landscape" horizontalDpi="300" r:id="rId1"/>
  <headerFooter alignWithMargins="0">
    <oddHeader>&amp;L&amp;G</oddHeader>
    <oddFooter>&amp;L&amp;7MCC-P_PPAP form_rev01_Feb 2014&amp;C&amp;P/&amp;N&amp;R&amp;7&amp;Z
&amp;F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0</xdr:row>
                    <xdr:rowOff>179614</xdr:rowOff>
                  </from>
                  <to>
                    <xdr:col>1</xdr:col>
                    <xdr:colOff>571500</xdr:colOff>
                    <xdr:row>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locked="0" defaultSize="0" autoFill="0" autoLine="0" autoPict="0">
                <anchor moveWithCells="1">
                  <from>
                    <xdr:col>1</xdr:col>
                    <xdr:colOff>391886</xdr:colOff>
                    <xdr:row>0</xdr:row>
                    <xdr:rowOff>179614</xdr:rowOff>
                  </from>
                  <to>
                    <xdr:col>3</xdr:col>
                    <xdr:colOff>0</xdr:colOff>
                    <xdr:row>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locked="0" defaultSize="0" autoFill="0" autoLine="0" autoPict="0">
                <anchor moveWithCells="1">
                  <from>
                    <xdr:col>2</xdr:col>
                    <xdr:colOff>517071</xdr:colOff>
                    <xdr:row>0</xdr:row>
                    <xdr:rowOff>179614</xdr:rowOff>
                  </from>
                  <to>
                    <xdr:col>5</xdr:col>
                    <xdr:colOff>239486</xdr:colOff>
                    <xdr:row>2</xdr:row>
                    <xdr:rowOff>10886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4"/>
  <sheetViews>
    <sheetView zoomScaleNormal="100" workbookViewId="0">
      <selection activeCell="A8" sqref="A8"/>
    </sheetView>
  </sheetViews>
  <sheetFormatPr defaultColWidth="10.69140625" defaultRowHeight="12.9"/>
  <cols>
    <col min="1" max="2" width="33.3828125" style="205" customWidth="1"/>
    <col min="3" max="3" width="30" style="205" bestFit="1" customWidth="1"/>
    <col min="4" max="4" width="26.84375" style="205" bestFit="1" customWidth="1"/>
    <col min="5" max="5" width="2.69140625" style="205" customWidth="1"/>
    <col min="6" max="6" width="2.84375" style="205" customWidth="1"/>
    <col min="7" max="7" width="22.3828125" style="205" bestFit="1" customWidth="1"/>
    <col min="8" max="8" width="2.84375" style="205" customWidth="1"/>
    <col min="9" max="9" width="17.3828125" style="205" bestFit="1" customWidth="1"/>
    <col min="10" max="10" width="20.84375" style="205" bestFit="1" customWidth="1"/>
    <col min="11" max="11" width="3.15234375" style="205" customWidth="1"/>
    <col min="12" max="12" width="2.84375" style="205" customWidth="1"/>
    <col min="13" max="13" width="17.84375" style="205" bestFit="1" customWidth="1"/>
    <col min="14" max="14" width="30" style="205" bestFit="1" customWidth="1"/>
    <col min="15" max="15" width="18.23046875" style="205" bestFit="1" customWidth="1"/>
    <col min="16" max="16" width="3.15234375" style="205" customWidth="1"/>
    <col min="17" max="17" width="2.84375" style="205" customWidth="1"/>
    <col min="18" max="18" width="3.15234375" style="205" customWidth="1"/>
    <col min="19" max="19" width="2.84375" style="205" customWidth="1"/>
    <col min="20" max="20" width="10.3828125" style="205" customWidth="1"/>
    <col min="21" max="16384" width="10.69140625" style="205"/>
  </cols>
  <sheetData>
    <row r="1" spans="1:19" s="195" customFormat="1" ht="39.75" customHeight="1" thickBot="1">
      <c r="A1" s="194"/>
      <c r="B1" s="194"/>
      <c r="G1" s="583" t="s">
        <v>245</v>
      </c>
      <c r="H1" s="584"/>
      <c r="I1" s="584"/>
      <c r="J1" s="584"/>
      <c r="N1" s="196"/>
      <c r="O1" s="197"/>
    </row>
    <row r="2" spans="1:19" ht="14.15" customHeight="1">
      <c r="A2" s="198"/>
      <c r="B2" s="199"/>
      <c r="C2" s="199"/>
      <c r="D2" s="200"/>
      <c r="E2" s="200"/>
      <c r="F2" s="200"/>
      <c r="G2" s="200"/>
      <c r="H2" s="200"/>
      <c r="I2" s="201"/>
      <c r="J2" s="201"/>
      <c r="K2" s="201"/>
      <c r="L2" s="201"/>
      <c r="M2" s="200"/>
      <c r="N2" s="202" t="s">
        <v>246</v>
      </c>
      <c r="O2" s="203" t="s">
        <v>247</v>
      </c>
      <c r="P2" s="203"/>
      <c r="Q2" s="203"/>
      <c r="R2" s="200"/>
      <c r="S2" s="204"/>
    </row>
    <row r="3" spans="1:19" ht="14.15" customHeight="1">
      <c r="A3" s="206"/>
      <c r="B3" s="207"/>
      <c r="C3" s="207"/>
      <c r="D3" s="195"/>
      <c r="E3" s="195"/>
      <c r="F3" s="208" t="s">
        <v>221</v>
      </c>
      <c r="G3" s="214"/>
      <c r="H3" s="215"/>
      <c r="I3" s="216"/>
      <c r="M3" s="195"/>
      <c r="N3" s="209" t="s">
        <v>248</v>
      </c>
      <c r="O3" s="210">
        <v>1</v>
      </c>
      <c r="P3" s="210" t="s">
        <v>220</v>
      </c>
      <c r="Q3" s="210">
        <v>1</v>
      </c>
      <c r="R3" s="195"/>
      <c r="S3" s="211"/>
    </row>
    <row r="4" spans="1:19" ht="14.15" customHeight="1">
      <c r="A4" s="212" t="s">
        <v>85</v>
      </c>
      <c r="B4" s="339"/>
      <c r="C4" s="213" t="s">
        <v>249</v>
      </c>
      <c r="D4" s="195"/>
      <c r="F4" s="208" t="s">
        <v>250</v>
      </c>
      <c r="G4" s="214"/>
      <c r="H4" s="215"/>
      <c r="I4" s="216"/>
      <c r="M4" s="195"/>
      <c r="N4" s="209" t="s">
        <v>251</v>
      </c>
      <c r="O4" s="210"/>
      <c r="P4" s="210"/>
      <c r="Q4" s="210"/>
      <c r="R4" s="195"/>
      <c r="S4" s="211"/>
    </row>
    <row r="5" spans="1:19" ht="14.15" customHeight="1">
      <c r="A5" s="212" t="s">
        <v>252</v>
      </c>
      <c r="B5" s="339"/>
      <c r="C5" s="210" t="s">
        <v>253</v>
      </c>
      <c r="D5" s="195"/>
      <c r="E5" s="195"/>
      <c r="F5" s="208" t="s">
        <v>254</v>
      </c>
      <c r="G5" s="217"/>
      <c r="H5" s="215"/>
      <c r="I5" s="216"/>
      <c r="M5" s="195"/>
      <c r="N5" s="209" t="s">
        <v>255</v>
      </c>
      <c r="O5" s="218"/>
      <c r="P5" s="210"/>
      <c r="Q5" s="210"/>
      <c r="R5" s="195"/>
      <c r="S5" s="211"/>
    </row>
    <row r="6" spans="1:19" ht="14.25" customHeight="1" thickBot="1">
      <c r="A6" s="219" t="s">
        <v>256</v>
      </c>
      <c r="B6" s="340"/>
      <c r="C6" s="220" t="s">
        <v>257</v>
      </c>
      <c r="D6" s="221"/>
      <c r="E6" s="222"/>
      <c r="F6" s="222"/>
      <c r="G6" s="222"/>
      <c r="H6" s="222"/>
      <c r="I6" s="222"/>
      <c r="J6" s="222"/>
      <c r="K6" s="222"/>
      <c r="L6" s="222"/>
      <c r="M6" s="223"/>
      <c r="N6" s="224"/>
      <c r="O6" s="220"/>
      <c r="P6" s="220"/>
      <c r="Q6" s="220"/>
      <c r="R6" s="222"/>
      <c r="S6" s="225"/>
    </row>
    <row r="7" spans="1:19" s="343" customFormat="1" ht="69" customHeight="1" thickBot="1">
      <c r="A7" s="226" t="s">
        <v>258</v>
      </c>
      <c r="B7" s="226" t="s">
        <v>259</v>
      </c>
      <c r="C7" s="226" t="s">
        <v>260</v>
      </c>
      <c r="D7" s="226" t="s">
        <v>261</v>
      </c>
      <c r="E7" s="227" t="s">
        <v>262</v>
      </c>
      <c r="F7" s="227" t="s">
        <v>263</v>
      </c>
      <c r="G7" s="226" t="s">
        <v>264</v>
      </c>
      <c r="H7" s="227" t="s">
        <v>265</v>
      </c>
      <c r="I7" s="226" t="s">
        <v>266</v>
      </c>
      <c r="J7" s="226" t="s">
        <v>267</v>
      </c>
      <c r="K7" s="227" t="s">
        <v>222</v>
      </c>
      <c r="L7" s="228" t="s">
        <v>268</v>
      </c>
      <c r="M7" s="226" t="s">
        <v>269</v>
      </c>
      <c r="N7" s="226" t="s">
        <v>270</v>
      </c>
      <c r="O7" s="229" t="s">
        <v>271</v>
      </c>
      <c r="P7" s="227" t="s">
        <v>262</v>
      </c>
      <c r="Q7" s="227" t="s">
        <v>265</v>
      </c>
      <c r="R7" s="227" t="s">
        <v>222</v>
      </c>
      <c r="S7" s="230" t="s">
        <v>268</v>
      </c>
    </row>
    <row r="8" spans="1:19" ht="90.75" customHeight="1">
      <c r="A8" s="231" t="s">
        <v>368</v>
      </c>
      <c r="B8" s="341" t="s">
        <v>369</v>
      </c>
      <c r="C8" s="232" t="s">
        <v>272</v>
      </c>
      <c r="D8" s="232" t="s">
        <v>273</v>
      </c>
      <c r="E8" s="232"/>
      <c r="F8" s="232"/>
      <c r="G8" s="232" t="s">
        <v>274</v>
      </c>
      <c r="H8" s="232"/>
      <c r="I8" s="232" t="s">
        <v>275</v>
      </c>
      <c r="J8" s="232" t="s">
        <v>276</v>
      </c>
      <c r="K8" s="232"/>
      <c r="L8" s="233">
        <f t="shared" ref="L8:L28" si="0">+E8*H8*K8</f>
        <v>0</v>
      </c>
      <c r="M8" s="234" t="s">
        <v>277</v>
      </c>
      <c r="N8" s="234" t="s">
        <v>278</v>
      </c>
      <c r="O8" s="234" t="s">
        <v>279</v>
      </c>
      <c r="P8" s="232"/>
      <c r="Q8" s="232"/>
      <c r="R8" s="232"/>
      <c r="S8" s="235">
        <f t="shared" ref="S8:S30" si="1">+P8*Q8*R8</f>
        <v>0</v>
      </c>
    </row>
    <row r="9" spans="1:19">
      <c r="A9" s="231"/>
      <c r="B9" s="341"/>
      <c r="C9" s="232"/>
      <c r="D9" s="232"/>
      <c r="E9" s="232"/>
      <c r="F9" s="232"/>
      <c r="G9" s="232"/>
      <c r="H9" s="232"/>
      <c r="I9" s="232"/>
      <c r="J9" s="232"/>
      <c r="K9" s="232"/>
      <c r="L9" s="233">
        <f t="shared" si="0"/>
        <v>0</v>
      </c>
      <c r="M9" s="234"/>
      <c r="N9" s="234"/>
      <c r="O9" s="234"/>
      <c r="P9" s="232"/>
      <c r="Q9" s="232"/>
      <c r="R9" s="232"/>
      <c r="S9" s="235">
        <f t="shared" si="1"/>
        <v>0</v>
      </c>
    </row>
    <row r="10" spans="1:19">
      <c r="A10" s="231"/>
      <c r="B10" s="341"/>
      <c r="C10" s="232"/>
      <c r="D10" s="232"/>
      <c r="E10" s="232"/>
      <c r="F10" s="232"/>
      <c r="G10" s="232"/>
      <c r="H10" s="232"/>
      <c r="I10" s="232"/>
      <c r="J10" s="232"/>
      <c r="K10" s="232"/>
      <c r="L10" s="233">
        <f t="shared" si="0"/>
        <v>0</v>
      </c>
      <c r="M10" s="234"/>
      <c r="N10" s="234"/>
      <c r="O10" s="234"/>
      <c r="P10" s="232"/>
      <c r="Q10" s="232"/>
      <c r="R10" s="232"/>
      <c r="S10" s="235">
        <f t="shared" si="1"/>
        <v>0</v>
      </c>
    </row>
    <row r="11" spans="1:19">
      <c r="A11" s="231"/>
      <c r="B11" s="341"/>
      <c r="C11" s="232"/>
      <c r="D11" s="232"/>
      <c r="E11" s="232"/>
      <c r="F11" s="232"/>
      <c r="G11" s="232"/>
      <c r="H11" s="232"/>
      <c r="I11" s="232"/>
      <c r="J11" s="232"/>
      <c r="K11" s="232"/>
      <c r="L11" s="233">
        <f t="shared" si="0"/>
        <v>0</v>
      </c>
      <c r="M11" s="234"/>
      <c r="N11" s="234"/>
      <c r="O11" s="234"/>
      <c r="P11" s="232"/>
      <c r="Q11" s="232"/>
      <c r="R11" s="232"/>
      <c r="S11" s="235">
        <f t="shared" si="1"/>
        <v>0</v>
      </c>
    </row>
    <row r="12" spans="1:19">
      <c r="A12" s="231"/>
      <c r="B12" s="341"/>
      <c r="C12" s="232"/>
      <c r="D12" s="232"/>
      <c r="E12" s="232"/>
      <c r="F12" s="232"/>
      <c r="G12" s="232"/>
      <c r="H12" s="232"/>
      <c r="I12" s="232"/>
      <c r="J12" s="232"/>
      <c r="K12" s="232"/>
      <c r="L12" s="233">
        <f t="shared" si="0"/>
        <v>0</v>
      </c>
      <c r="M12" s="234"/>
      <c r="N12" s="234"/>
      <c r="O12" s="234"/>
      <c r="P12" s="232"/>
      <c r="Q12" s="232"/>
      <c r="R12" s="232"/>
      <c r="S12" s="235">
        <f t="shared" si="1"/>
        <v>0</v>
      </c>
    </row>
    <row r="13" spans="1:19">
      <c r="A13" s="231"/>
      <c r="B13" s="341"/>
      <c r="C13" s="232"/>
      <c r="D13" s="232"/>
      <c r="E13" s="232"/>
      <c r="F13" s="232"/>
      <c r="G13" s="232"/>
      <c r="H13" s="232"/>
      <c r="I13" s="232"/>
      <c r="J13" s="232"/>
      <c r="K13" s="232"/>
      <c r="L13" s="233">
        <f t="shared" si="0"/>
        <v>0</v>
      </c>
      <c r="M13" s="234"/>
      <c r="N13" s="234"/>
      <c r="O13" s="234"/>
      <c r="P13" s="232"/>
      <c r="Q13" s="232"/>
      <c r="R13" s="232"/>
      <c r="S13" s="235">
        <f t="shared" si="1"/>
        <v>0</v>
      </c>
    </row>
    <row r="14" spans="1:19">
      <c r="A14" s="231"/>
      <c r="B14" s="341"/>
      <c r="C14" s="232"/>
      <c r="D14" s="232"/>
      <c r="E14" s="232"/>
      <c r="F14" s="232"/>
      <c r="G14" s="232"/>
      <c r="H14" s="232"/>
      <c r="I14" s="232"/>
      <c r="J14" s="232"/>
      <c r="K14" s="232"/>
      <c r="L14" s="233">
        <f t="shared" si="0"/>
        <v>0</v>
      </c>
      <c r="M14" s="234"/>
      <c r="N14" s="234"/>
      <c r="O14" s="234"/>
      <c r="P14" s="232"/>
      <c r="Q14" s="232"/>
      <c r="R14" s="232"/>
      <c r="S14" s="235">
        <f t="shared" si="1"/>
        <v>0</v>
      </c>
    </row>
    <row r="15" spans="1:19">
      <c r="A15" s="231"/>
      <c r="B15" s="341"/>
      <c r="C15" s="232"/>
      <c r="D15" s="232"/>
      <c r="E15" s="232"/>
      <c r="F15" s="232"/>
      <c r="G15" s="232"/>
      <c r="H15" s="232"/>
      <c r="I15" s="232"/>
      <c r="J15" s="232"/>
      <c r="K15" s="232"/>
      <c r="L15" s="233">
        <f t="shared" si="0"/>
        <v>0</v>
      </c>
      <c r="M15" s="234"/>
      <c r="N15" s="234"/>
      <c r="O15" s="234"/>
      <c r="P15" s="232"/>
      <c r="Q15" s="232"/>
      <c r="R15" s="232"/>
      <c r="S15" s="235">
        <f t="shared" si="1"/>
        <v>0</v>
      </c>
    </row>
    <row r="16" spans="1:19">
      <c r="A16" s="231"/>
      <c r="B16" s="341"/>
      <c r="C16" s="232"/>
      <c r="D16" s="232"/>
      <c r="E16" s="232"/>
      <c r="F16" s="232"/>
      <c r="G16" s="232"/>
      <c r="H16" s="232"/>
      <c r="I16" s="232"/>
      <c r="J16" s="232"/>
      <c r="K16" s="232"/>
      <c r="L16" s="233">
        <f t="shared" si="0"/>
        <v>0</v>
      </c>
      <c r="M16" s="234"/>
      <c r="N16" s="234"/>
      <c r="O16" s="234"/>
      <c r="P16" s="232"/>
      <c r="Q16" s="232"/>
      <c r="R16" s="232"/>
      <c r="S16" s="235">
        <f t="shared" si="1"/>
        <v>0</v>
      </c>
    </row>
    <row r="17" spans="1:19">
      <c r="A17" s="231"/>
      <c r="B17" s="341"/>
      <c r="C17" s="232"/>
      <c r="D17" s="232"/>
      <c r="E17" s="232"/>
      <c r="F17" s="232"/>
      <c r="G17" s="232"/>
      <c r="H17" s="232"/>
      <c r="I17" s="232"/>
      <c r="J17" s="232"/>
      <c r="K17" s="232"/>
      <c r="L17" s="233">
        <f t="shared" si="0"/>
        <v>0</v>
      </c>
      <c r="M17" s="234"/>
      <c r="N17" s="234"/>
      <c r="O17" s="234"/>
      <c r="P17" s="232"/>
      <c r="Q17" s="232"/>
      <c r="R17" s="232"/>
      <c r="S17" s="235">
        <f t="shared" si="1"/>
        <v>0</v>
      </c>
    </row>
    <row r="18" spans="1:19">
      <c r="A18" s="231"/>
      <c r="B18" s="341"/>
      <c r="C18" s="232"/>
      <c r="D18" s="232"/>
      <c r="E18" s="232"/>
      <c r="F18" s="232"/>
      <c r="G18" s="232"/>
      <c r="H18" s="232"/>
      <c r="I18" s="232"/>
      <c r="J18" s="232"/>
      <c r="K18" s="232"/>
      <c r="L18" s="233">
        <f t="shared" si="0"/>
        <v>0</v>
      </c>
      <c r="M18" s="234"/>
      <c r="N18" s="234"/>
      <c r="O18" s="234"/>
      <c r="P18" s="232"/>
      <c r="Q18" s="232"/>
      <c r="R18" s="232"/>
      <c r="S18" s="235">
        <f t="shared" si="1"/>
        <v>0</v>
      </c>
    </row>
    <row r="19" spans="1:19">
      <c r="A19" s="231"/>
      <c r="B19" s="341"/>
      <c r="C19" s="232"/>
      <c r="D19" s="232"/>
      <c r="E19" s="232"/>
      <c r="F19" s="232"/>
      <c r="G19" s="232"/>
      <c r="H19" s="232"/>
      <c r="I19" s="232"/>
      <c r="J19" s="232"/>
      <c r="K19" s="232"/>
      <c r="L19" s="233">
        <f t="shared" si="0"/>
        <v>0</v>
      </c>
      <c r="M19" s="234"/>
      <c r="N19" s="234"/>
      <c r="O19" s="234"/>
      <c r="P19" s="232"/>
      <c r="Q19" s="232"/>
      <c r="R19" s="232"/>
      <c r="S19" s="235">
        <f t="shared" si="1"/>
        <v>0</v>
      </c>
    </row>
    <row r="20" spans="1:19">
      <c r="A20" s="231"/>
      <c r="B20" s="341"/>
      <c r="C20" s="232"/>
      <c r="D20" s="232"/>
      <c r="E20" s="232"/>
      <c r="F20" s="232"/>
      <c r="G20" s="232"/>
      <c r="H20" s="232"/>
      <c r="I20" s="232"/>
      <c r="J20" s="232"/>
      <c r="K20" s="232"/>
      <c r="L20" s="233">
        <f t="shared" si="0"/>
        <v>0</v>
      </c>
      <c r="M20" s="234"/>
      <c r="N20" s="234"/>
      <c r="O20" s="234"/>
      <c r="P20" s="232"/>
      <c r="Q20" s="232"/>
      <c r="R20" s="232"/>
      <c r="S20" s="235">
        <f t="shared" si="1"/>
        <v>0</v>
      </c>
    </row>
    <row r="21" spans="1:19">
      <c r="A21" s="231"/>
      <c r="B21" s="341"/>
      <c r="C21" s="232"/>
      <c r="D21" s="232"/>
      <c r="E21" s="232"/>
      <c r="F21" s="232"/>
      <c r="G21" s="232"/>
      <c r="H21" s="232"/>
      <c r="I21" s="232"/>
      <c r="J21" s="232"/>
      <c r="K21" s="232"/>
      <c r="L21" s="233">
        <f t="shared" si="0"/>
        <v>0</v>
      </c>
      <c r="M21" s="234"/>
      <c r="N21" s="234"/>
      <c r="O21" s="234"/>
      <c r="P21" s="232"/>
      <c r="Q21" s="232"/>
      <c r="R21" s="232"/>
      <c r="S21" s="235">
        <f t="shared" si="1"/>
        <v>0</v>
      </c>
    </row>
    <row r="22" spans="1:19">
      <c r="A22" s="231"/>
      <c r="B22" s="341"/>
      <c r="C22" s="232"/>
      <c r="D22" s="232"/>
      <c r="E22" s="232"/>
      <c r="F22" s="232"/>
      <c r="G22" s="232"/>
      <c r="H22" s="232"/>
      <c r="I22" s="232"/>
      <c r="J22" s="232"/>
      <c r="K22" s="232"/>
      <c r="L22" s="233">
        <f t="shared" si="0"/>
        <v>0</v>
      </c>
      <c r="M22" s="234"/>
      <c r="N22" s="234"/>
      <c r="O22" s="234"/>
      <c r="P22" s="232"/>
      <c r="Q22" s="232"/>
      <c r="R22" s="232"/>
      <c r="S22" s="235">
        <f t="shared" si="1"/>
        <v>0</v>
      </c>
    </row>
    <row r="23" spans="1:19">
      <c r="A23" s="231"/>
      <c r="B23" s="341"/>
      <c r="C23" s="232"/>
      <c r="D23" s="232"/>
      <c r="E23" s="232"/>
      <c r="F23" s="232"/>
      <c r="G23" s="232"/>
      <c r="H23" s="232"/>
      <c r="I23" s="232"/>
      <c r="J23" s="232"/>
      <c r="K23" s="232"/>
      <c r="L23" s="233">
        <f t="shared" si="0"/>
        <v>0</v>
      </c>
      <c r="M23" s="234"/>
      <c r="N23" s="234"/>
      <c r="O23" s="234"/>
      <c r="P23" s="232"/>
      <c r="Q23" s="232"/>
      <c r="R23" s="232"/>
      <c r="S23" s="235">
        <f t="shared" si="1"/>
        <v>0</v>
      </c>
    </row>
    <row r="24" spans="1:19">
      <c r="A24" s="231"/>
      <c r="B24" s="341"/>
      <c r="C24" s="232"/>
      <c r="D24" s="232"/>
      <c r="E24" s="232"/>
      <c r="F24" s="232"/>
      <c r="G24" s="232"/>
      <c r="H24" s="232"/>
      <c r="I24" s="232"/>
      <c r="J24" s="232"/>
      <c r="K24" s="232"/>
      <c r="L24" s="233">
        <f t="shared" si="0"/>
        <v>0</v>
      </c>
      <c r="M24" s="234"/>
      <c r="N24" s="234"/>
      <c r="O24" s="234"/>
      <c r="P24" s="232"/>
      <c r="Q24" s="232"/>
      <c r="R24" s="232"/>
      <c r="S24" s="235">
        <f t="shared" si="1"/>
        <v>0</v>
      </c>
    </row>
    <row r="25" spans="1:19">
      <c r="A25" s="231"/>
      <c r="B25" s="341"/>
      <c r="C25" s="232"/>
      <c r="D25" s="232"/>
      <c r="E25" s="232"/>
      <c r="F25" s="232"/>
      <c r="G25" s="232"/>
      <c r="H25" s="232"/>
      <c r="I25" s="232"/>
      <c r="J25" s="232"/>
      <c r="K25" s="232"/>
      <c r="L25" s="233">
        <f t="shared" si="0"/>
        <v>0</v>
      </c>
      <c r="M25" s="234"/>
      <c r="N25" s="234"/>
      <c r="O25" s="234"/>
      <c r="P25" s="232"/>
      <c r="Q25" s="232"/>
      <c r="R25" s="232"/>
      <c r="S25" s="235">
        <f t="shared" si="1"/>
        <v>0</v>
      </c>
    </row>
    <row r="26" spans="1:19">
      <c r="A26" s="231"/>
      <c r="B26" s="341"/>
      <c r="C26" s="232"/>
      <c r="D26" s="232"/>
      <c r="E26" s="232"/>
      <c r="F26" s="232"/>
      <c r="G26" s="232"/>
      <c r="H26" s="232"/>
      <c r="I26" s="232"/>
      <c r="J26" s="232"/>
      <c r="K26" s="232"/>
      <c r="L26" s="233">
        <f t="shared" si="0"/>
        <v>0</v>
      </c>
      <c r="M26" s="234"/>
      <c r="N26" s="234"/>
      <c r="O26" s="234"/>
      <c r="P26" s="232"/>
      <c r="Q26" s="232"/>
      <c r="R26" s="232"/>
      <c r="S26" s="235">
        <f t="shared" si="1"/>
        <v>0</v>
      </c>
    </row>
    <row r="27" spans="1:19">
      <c r="A27" s="231"/>
      <c r="B27" s="341"/>
      <c r="C27" s="232"/>
      <c r="D27" s="232"/>
      <c r="E27" s="232"/>
      <c r="F27" s="232"/>
      <c r="G27" s="232"/>
      <c r="H27" s="232"/>
      <c r="I27" s="232"/>
      <c r="J27" s="232"/>
      <c r="K27" s="232"/>
      <c r="L27" s="233">
        <f t="shared" si="0"/>
        <v>0</v>
      </c>
      <c r="M27" s="234"/>
      <c r="N27" s="234"/>
      <c r="O27" s="234"/>
      <c r="P27" s="232"/>
      <c r="Q27" s="232"/>
      <c r="R27" s="232"/>
      <c r="S27" s="235">
        <f t="shared" si="1"/>
        <v>0</v>
      </c>
    </row>
    <row r="28" spans="1:19">
      <c r="A28" s="231"/>
      <c r="B28" s="341"/>
      <c r="C28" s="232"/>
      <c r="D28" s="232"/>
      <c r="E28" s="232"/>
      <c r="F28" s="232"/>
      <c r="G28" s="232"/>
      <c r="H28" s="232"/>
      <c r="I28" s="232"/>
      <c r="J28" s="232"/>
      <c r="K28" s="232"/>
      <c r="L28" s="233">
        <f t="shared" si="0"/>
        <v>0</v>
      </c>
      <c r="M28" s="234"/>
      <c r="N28" s="234"/>
      <c r="O28" s="234"/>
      <c r="P28" s="232"/>
      <c r="Q28" s="232"/>
      <c r="R28" s="232"/>
      <c r="S28" s="235">
        <f t="shared" si="1"/>
        <v>0</v>
      </c>
    </row>
    <row r="29" spans="1:19">
      <c r="A29" s="231"/>
      <c r="B29" s="341"/>
      <c r="C29" s="232"/>
      <c r="D29" s="232"/>
      <c r="E29" s="232"/>
      <c r="F29" s="232"/>
      <c r="G29" s="232"/>
      <c r="H29" s="232"/>
      <c r="I29" s="232"/>
      <c r="J29" s="232"/>
      <c r="K29" s="232"/>
      <c r="L29" s="233">
        <f>+E28*H28*K28</f>
        <v>0</v>
      </c>
      <c r="M29" s="234"/>
      <c r="N29" s="234"/>
      <c r="O29" s="234"/>
      <c r="P29" s="232"/>
      <c r="Q29" s="232"/>
      <c r="R29" s="232"/>
      <c r="S29" s="235">
        <f t="shared" si="1"/>
        <v>0</v>
      </c>
    </row>
    <row r="30" spans="1:19" ht="13.3" thickBot="1">
      <c r="A30" s="236"/>
      <c r="B30" s="342"/>
      <c r="C30" s="237"/>
      <c r="D30" s="237"/>
      <c r="E30" s="237"/>
      <c r="F30" s="237"/>
      <c r="G30" s="237"/>
      <c r="H30" s="237"/>
      <c r="I30" s="237"/>
      <c r="J30" s="237"/>
      <c r="K30" s="237"/>
      <c r="L30" s="238">
        <f>+E28*H28*K28</f>
        <v>0</v>
      </c>
      <c r="M30" s="239"/>
      <c r="N30" s="239"/>
      <c r="O30" s="239"/>
      <c r="P30" s="237"/>
      <c r="Q30" s="237"/>
      <c r="R30" s="237"/>
      <c r="S30" s="240">
        <f t="shared" si="1"/>
        <v>0</v>
      </c>
    </row>
    <row r="31" spans="1:19">
      <c r="C31" s="241" t="s">
        <v>280</v>
      </c>
      <c r="D31" s="242"/>
      <c r="E31" s="242"/>
      <c r="F31" s="242"/>
      <c r="G31" s="241" t="s">
        <v>281</v>
      </c>
      <c r="H31" s="241"/>
      <c r="I31" s="242"/>
      <c r="J31" s="241" t="s">
        <v>282</v>
      </c>
      <c r="K31" s="243"/>
      <c r="L31" s="243"/>
      <c r="M31" s="244" t="s">
        <v>283</v>
      </c>
      <c r="N31" s="245" t="s">
        <v>284</v>
      </c>
      <c r="O31" s="246"/>
      <c r="P31" s="247" t="s">
        <v>262</v>
      </c>
      <c r="Q31" s="246"/>
      <c r="R31" s="248"/>
    </row>
    <row r="32" spans="1:19">
      <c r="C32" s="249" t="s">
        <v>285</v>
      </c>
      <c r="D32" s="250" t="s">
        <v>286</v>
      </c>
      <c r="E32" s="251"/>
      <c r="F32" s="252"/>
      <c r="G32" s="253" t="s">
        <v>287</v>
      </c>
      <c r="H32" s="253"/>
      <c r="I32" s="242"/>
      <c r="J32" s="253" t="s">
        <v>288</v>
      </c>
      <c r="K32" s="243"/>
      <c r="L32" s="243"/>
      <c r="M32" s="254" t="s">
        <v>289</v>
      </c>
      <c r="N32" s="249" t="s">
        <v>290</v>
      </c>
      <c r="O32" s="246"/>
      <c r="P32" s="255"/>
      <c r="Q32" s="246">
        <v>10</v>
      </c>
      <c r="R32" s="248"/>
    </row>
    <row r="33" spans="3:18">
      <c r="C33" s="256"/>
      <c r="D33" s="257" t="s">
        <v>291</v>
      </c>
      <c r="E33" s="258"/>
      <c r="F33" s="259"/>
      <c r="G33" s="253" t="s">
        <v>292</v>
      </c>
      <c r="H33" s="253"/>
      <c r="I33" s="242"/>
      <c r="J33" s="253" t="s">
        <v>293</v>
      </c>
      <c r="K33" s="243"/>
      <c r="L33" s="243"/>
      <c r="M33" s="260" t="s">
        <v>294</v>
      </c>
      <c r="N33" s="249" t="s">
        <v>295</v>
      </c>
      <c r="O33" s="246"/>
      <c r="P33" s="255"/>
      <c r="Q33" s="246">
        <v>8</v>
      </c>
      <c r="R33" s="248"/>
    </row>
    <row r="34" spans="3:18">
      <c r="C34" s="261" t="s">
        <v>296</v>
      </c>
      <c r="D34" s="253" t="s">
        <v>297</v>
      </c>
      <c r="E34" s="242"/>
      <c r="F34" s="262"/>
      <c r="G34" s="253" t="s">
        <v>298</v>
      </c>
      <c r="H34" s="253"/>
      <c r="I34" s="242"/>
      <c r="J34" s="253" t="s">
        <v>299</v>
      </c>
      <c r="K34" s="243"/>
      <c r="L34" s="243"/>
      <c r="M34" s="260"/>
      <c r="N34" s="263" t="s">
        <v>300</v>
      </c>
      <c r="O34" s="264"/>
      <c r="P34" s="255"/>
      <c r="Q34" s="246">
        <v>6</v>
      </c>
      <c r="R34" s="248"/>
    </row>
    <row r="35" spans="3:18">
      <c r="C35" s="265"/>
      <c r="D35" s="266" t="s">
        <v>301</v>
      </c>
      <c r="E35" s="267"/>
      <c r="F35" s="268"/>
      <c r="G35" s="253" t="s">
        <v>302</v>
      </c>
      <c r="H35" s="269"/>
      <c r="I35" s="242"/>
      <c r="J35" s="269" t="s">
        <v>303</v>
      </c>
      <c r="K35" s="243"/>
      <c r="L35" s="243"/>
      <c r="M35" s="270"/>
      <c r="N35" s="249" t="s">
        <v>304</v>
      </c>
      <c r="O35" s="264"/>
      <c r="P35" s="255"/>
      <c r="Q35" s="246">
        <v>4</v>
      </c>
      <c r="R35" s="248"/>
    </row>
    <row r="36" spans="3:18">
      <c r="C36" s="256" t="s">
        <v>305</v>
      </c>
      <c r="D36" s="257" t="s">
        <v>306</v>
      </c>
      <c r="E36" s="258"/>
      <c r="F36" s="259"/>
      <c r="G36" s="253" t="s">
        <v>307</v>
      </c>
      <c r="H36" s="253"/>
      <c r="I36" s="242"/>
      <c r="J36" s="253" t="s">
        <v>308</v>
      </c>
      <c r="K36" s="243"/>
      <c r="L36" s="243"/>
      <c r="M36" s="271" t="s">
        <v>309</v>
      </c>
      <c r="N36" s="272" t="s">
        <v>310</v>
      </c>
      <c r="O36" s="273"/>
      <c r="P36" s="274"/>
      <c r="Q36" s="273">
        <v>10</v>
      </c>
      <c r="R36" s="275"/>
    </row>
    <row r="37" spans="3:18">
      <c r="C37" s="265" t="s">
        <v>311</v>
      </c>
      <c r="D37" s="266" t="s">
        <v>312</v>
      </c>
      <c r="E37" s="267"/>
      <c r="F37" s="268"/>
      <c r="G37" s="253" t="s">
        <v>313</v>
      </c>
      <c r="H37" s="253"/>
      <c r="I37" s="242"/>
      <c r="J37" s="253" t="s">
        <v>314</v>
      </c>
      <c r="K37" s="243"/>
      <c r="L37" s="243"/>
      <c r="M37" s="276" t="s">
        <v>315</v>
      </c>
      <c r="N37" s="277" t="s">
        <v>316</v>
      </c>
      <c r="O37" s="246"/>
      <c r="P37" s="255"/>
      <c r="Q37" s="246">
        <v>9</v>
      </c>
      <c r="R37" s="248"/>
    </row>
    <row r="38" spans="3:18">
      <c r="C38" s="256" t="s">
        <v>305</v>
      </c>
      <c r="D38" s="257" t="s">
        <v>317</v>
      </c>
      <c r="E38" s="258"/>
      <c r="F38" s="259"/>
      <c r="G38" s="253" t="s">
        <v>318</v>
      </c>
      <c r="H38" s="253"/>
      <c r="I38" s="242"/>
      <c r="J38" s="253" t="s">
        <v>319</v>
      </c>
      <c r="K38" s="243"/>
      <c r="L38" s="243"/>
      <c r="M38" s="276"/>
      <c r="N38" s="277" t="s">
        <v>320</v>
      </c>
      <c r="O38" s="246"/>
      <c r="P38" s="255"/>
      <c r="Q38" s="246">
        <v>8</v>
      </c>
      <c r="R38" s="248"/>
    </row>
    <row r="39" spans="3:18">
      <c r="C39" s="265" t="s">
        <v>321</v>
      </c>
      <c r="D39" s="266" t="s">
        <v>322</v>
      </c>
      <c r="E39" s="267"/>
      <c r="F39" s="268"/>
      <c r="G39" s="253" t="s">
        <v>323</v>
      </c>
      <c r="H39" s="253"/>
      <c r="I39" s="242"/>
      <c r="J39" s="253" t="s">
        <v>324</v>
      </c>
      <c r="K39" s="243"/>
      <c r="L39" s="243"/>
      <c r="M39" s="276"/>
      <c r="N39" s="277" t="s">
        <v>325</v>
      </c>
      <c r="O39" s="246"/>
      <c r="P39" s="255"/>
      <c r="Q39" s="246">
        <v>7</v>
      </c>
      <c r="R39" s="248"/>
    </row>
    <row r="40" spans="3:18">
      <c r="C40" s="256" t="s">
        <v>326</v>
      </c>
      <c r="D40" s="257" t="s">
        <v>327</v>
      </c>
      <c r="E40" s="258"/>
      <c r="F40" s="259"/>
      <c r="G40" s="253" t="s">
        <v>328</v>
      </c>
      <c r="H40" s="253"/>
      <c r="I40" s="242"/>
      <c r="J40" s="253" t="s">
        <v>329</v>
      </c>
      <c r="K40" s="243"/>
      <c r="L40" s="243"/>
      <c r="M40" s="276" t="s">
        <v>330</v>
      </c>
      <c r="N40" s="277" t="s">
        <v>331</v>
      </c>
      <c r="O40" s="246"/>
      <c r="P40" s="255"/>
      <c r="Q40" s="246">
        <v>7</v>
      </c>
      <c r="R40" s="248"/>
    </row>
    <row r="41" spans="3:18">
      <c r="C41" s="265" t="s">
        <v>332</v>
      </c>
      <c r="D41" s="266" t="s">
        <v>333</v>
      </c>
      <c r="E41" s="267"/>
      <c r="F41" s="268"/>
      <c r="G41" s="253" t="s">
        <v>334</v>
      </c>
      <c r="H41" s="253"/>
      <c r="I41" s="242"/>
      <c r="J41" s="253" t="s">
        <v>335</v>
      </c>
      <c r="K41" s="243"/>
      <c r="L41" s="243"/>
      <c r="M41" s="276"/>
      <c r="N41" s="277" t="s">
        <v>336</v>
      </c>
      <c r="O41" s="246"/>
      <c r="P41" s="255"/>
      <c r="Q41" s="246">
        <v>7</v>
      </c>
      <c r="R41" s="248"/>
    </row>
    <row r="42" spans="3:18">
      <c r="M42" s="276"/>
      <c r="N42" s="277" t="s">
        <v>337</v>
      </c>
      <c r="O42" s="246"/>
      <c r="P42" s="255"/>
      <c r="Q42" s="246">
        <v>5</v>
      </c>
      <c r="R42" s="248"/>
    </row>
    <row r="43" spans="3:18">
      <c r="M43" s="276"/>
      <c r="N43" s="277" t="s">
        <v>338</v>
      </c>
      <c r="O43" s="246"/>
      <c r="P43" s="255"/>
      <c r="Q43" s="246">
        <v>4</v>
      </c>
      <c r="R43" s="248"/>
    </row>
    <row r="44" spans="3:18">
      <c r="M44" s="274"/>
      <c r="N44" s="277" t="s">
        <v>339</v>
      </c>
      <c r="O44" s="246"/>
      <c r="P44" s="255"/>
      <c r="Q44" s="246">
        <v>3</v>
      </c>
      <c r="R44" s="248"/>
    </row>
  </sheetData>
  <mergeCells count="1">
    <mergeCell ref="G1:J1"/>
  </mergeCells>
  <printOptions horizontalCentered="1" verticalCentered="1"/>
  <pageMargins left="0.5" right="0.5" top="0.5" bottom="0.5" header="0.5" footer="0.5"/>
  <pageSetup scale="70" orientation="landscape" horizontalDpi="300" verticalDpi="300" r:id="rId1"/>
  <headerFooter alignWithMargins="0">
    <oddHeader>&amp;RPage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Z40"/>
  <sheetViews>
    <sheetView defaultGridColor="0" topLeftCell="A4" colorId="23" workbookViewId="0">
      <selection activeCell="C4" sqref="C4:J5"/>
    </sheetView>
  </sheetViews>
  <sheetFormatPr defaultColWidth="9.15234375" defaultRowHeight="12.45"/>
  <cols>
    <col min="1" max="1" width="5.84375" style="1" customWidth="1"/>
    <col min="2" max="6" width="4.69140625" style="1" customWidth="1"/>
    <col min="7" max="10" width="8.23046875" style="1" customWidth="1"/>
    <col min="11" max="22" width="4.69140625" style="1" customWidth="1"/>
    <col min="23" max="23" width="7.3828125" style="1" customWidth="1"/>
    <col min="24" max="24" width="10.3828125" style="1" customWidth="1"/>
    <col min="25" max="16384" width="9.15234375" style="1"/>
  </cols>
  <sheetData>
    <row r="1" spans="1:26" ht="22.75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  <c r="X1" s="665"/>
    </row>
    <row r="2" spans="1:26">
      <c r="A2" s="2" t="s">
        <v>1</v>
      </c>
      <c r="B2" s="3"/>
      <c r="C2" s="633" t="str">
        <f>'Company Info'!C3</f>
        <v>FILTER</v>
      </c>
      <c r="D2" s="633"/>
      <c r="E2" s="633"/>
      <c r="F2" s="633"/>
      <c r="G2" s="633"/>
      <c r="H2" s="633"/>
      <c r="I2" s="633"/>
      <c r="J2" s="666"/>
      <c r="K2" s="2" t="s">
        <v>2</v>
      </c>
      <c r="L2" s="3"/>
      <c r="M2" s="667" t="str">
        <f>'Company Info'!C5</f>
        <v>Drg Number</v>
      </c>
      <c r="N2" s="668"/>
      <c r="O2" s="668"/>
      <c r="P2" s="668" t="e">
        <f>'Company Info'!#REF!</f>
        <v>#REF!</v>
      </c>
      <c r="Q2" s="668"/>
      <c r="R2" s="669"/>
      <c r="S2" s="2" t="s">
        <v>3</v>
      </c>
      <c r="T2" s="4"/>
      <c r="U2" s="3"/>
      <c r="V2" s="633" t="str">
        <f>'Company Info'!C9</f>
        <v>If known enter vehicle/unit name</v>
      </c>
      <c r="W2" s="668"/>
      <c r="X2" s="669"/>
    </row>
    <row r="3" spans="1:26">
      <c r="A3" s="5" t="s">
        <v>4</v>
      </c>
      <c r="B3" s="6"/>
      <c r="C3" s="630"/>
      <c r="D3" s="630"/>
      <c r="E3" s="630"/>
      <c r="F3" s="630"/>
      <c r="G3" s="630"/>
      <c r="H3" s="630"/>
      <c r="I3" s="630"/>
      <c r="J3" s="657"/>
      <c r="K3" s="5" t="s">
        <v>4</v>
      </c>
      <c r="L3" s="6"/>
      <c r="M3" s="535"/>
      <c r="N3" s="535"/>
      <c r="O3" s="535"/>
      <c r="P3" s="535"/>
      <c r="Q3" s="535"/>
      <c r="R3" s="670"/>
      <c r="S3" s="673" t="s">
        <v>5</v>
      </c>
      <c r="T3" s="674"/>
      <c r="U3" s="6"/>
      <c r="V3" s="535"/>
      <c r="W3" s="535"/>
      <c r="X3" s="670"/>
    </row>
    <row r="4" spans="1:26">
      <c r="A4" s="2" t="s">
        <v>1</v>
      </c>
      <c r="B4" s="3"/>
      <c r="C4" s="633" t="str">
        <f>'Company Info'!C4</f>
        <v>example</v>
      </c>
      <c r="D4" s="633"/>
      <c r="E4" s="633"/>
      <c r="F4" s="633"/>
      <c r="G4" s="633"/>
      <c r="H4" s="633"/>
      <c r="I4" s="633"/>
      <c r="J4" s="666"/>
      <c r="K4" s="2" t="s">
        <v>6</v>
      </c>
      <c r="L4" s="3"/>
      <c r="M4" s="610" t="str">
        <f>'Company Info'!C22</f>
        <v>Buyer Code/Name</v>
      </c>
      <c r="N4" s="671"/>
      <c r="O4" s="672"/>
      <c r="P4" s="2" t="s">
        <v>146</v>
      </c>
      <c r="Q4" s="3"/>
      <c r="R4" s="633" t="str">
        <f>'Company Info'!C6</f>
        <v>Enter Rev Level</v>
      </c>
      <c r="S4" s="633"/>
      <c r="T4" s="666"/>
      <c r="U4" s="2" t="s">
        <v>7</v>
      </c>
      <c r="V4" s="633" t="str">
        <f>'Company Info'!C7</f>
        <v>Enter Rev Date</v>
      </c>
      <c r="W4" s="668"/>
      <c r="X4" s="669"/>
    </row>
    <row r="5" spans="1:26">
      <c r="A5" s="5" t="s">
        <v>8</v>
      </c>
      <c r="B5" s="6"/>
      <c r="C5" s="630"/>
      <c r="D5" s="630"/>
      <c r="E5" s="630"/>
      <c r="F5" s="630"/>
      <c r="G5" s="630"/>
      <c r="H5" s="630"/>
      <c r="I5" s="630"/>
      <c r="J5" s="657"/>
      <c r="K5" s="5" t="s">
        <v>9</v>
      </c>
      <c r="L5" s="6"/>
      <c r="M5" s="617"/>
      <c r="N5" s="617"/>
      <c r="O5" s="618"/>
      <c r="P5" s="5"/>
      <c r="Q5" s="6"/>
      <c r="R5" s="630"/>
      <c r="S5" s="630"/>
      <c r="T5" s="657"/>
      <c r="U5" s="7"/>
      <c r="V5" s="535"/>
      <c r="W5" s="535"/>
      <c r="X5" s="670"/>
    </row>
    <row r="6" spans="1:26">
      <c r="A6" s="2" t="s">
        <v>10</v>
      </c>
      <c r="B6" s="3"/>
      <c r="C6" s="633" t="str">
        <f>'Company Info'!C10</f>
        <v>example</v>
      </c>
      <c r="D6" s="633"/>
      <c r="E6" s="633"/>
      <c r="F6" s="633"/>
      <c r="G6" s="633"/>
      <c r="H6" s="633"/>
      <c r="I6" s="666"/>
      <c r="J6" s="2" t="s">
        <v>11</v>
      </c>
      <c r="K6" s="4"/>
      <c r="L6" s="3"/>
      <c r="M6" s="691" t="str">
        <f>'Company Info'!C12</f>
        <v>City</v>
      </c>
      <c r="N6" s="691"/>
      <c r="O6" s="691"/>
      <c r="P6" s="691"/>
      <c r="Q6" s="691"/>
      <c r="R6" s="691"/>
      <c r="S6" s="691"/>
      <c r="T6" s="692"/>
      <c r="U6" s="2" t="s">
        <v>10</v>
      </c>
      <c r="V6" s="3"/>
      <c r="W6" s="633" t="str">
        <f>'Company Info'!C16</f>
        <v>example</v>
      </c>
      <c r="X6" s="669"/>
      <c r="Z6" s="95" t="s">
        <v>166</v>
      </c>
    </row>
    <row r="7" spans="1:26">
      <c r="A7" s="5" t="s">
        <v>8</v>
      </c>
      <c r="B7" s="6"/>
      <c r="C7" s="630"/>
      <c r="D7" s="630"/>
      <c r="E7" s="630"/>
      <c r="F7" s="630"/>
      <c r="G7" s="630"/>
      <c r="H7" s="630"/>
      <c r="I7" s="657"/>
      <c r="J7" s="5" t="s">
        <v>12</v>
      </c>
      <c r="K7" s="8"/>
      <c r="L7" s="6"/>
      <c r="M7" s="693"/>
      <c r="N7" s="693"/>
      <c r="O7" s="693"/>
      <c r="P7" s="693"/>
      <c r="Q7" s="693"/>
      <c r="R7" s="693"/>
      <c r="S7" s="693"/>
      <c r="T7" s="694"/>
      <c r="U7" s="5" t="s">
        <v>9</v>
      </c>
      <c r="V7" s="6"/>
      <c r="W7" s="535"/>
      <c r="X7" s="670"/>
    </row>
    <row r="8" spans="1:26">
      <c r="A8" s="2" t="s">
        <v>13</v>
      </c>
      <c r="B8" s="3"/>
      <c r="C8" s="3"/>
      <c r="D8" s="3"/>
      <c r="E8" s="9" t="s">
        <v>14</v>
      </c>
      <c r="F8" s="3"/>
      <c r="G8" s="3"/>
      <c r="H8" s="3"/>
      <c r="I8" s="3"/>
      <c r="J8" s="9" t="s">
        <v>15</v>
      </c>
      <c r="K8" s="3"/>
      <c r="L8" s="3"/>
      <c r="M8" s="3"/>
      <c r="N8" s="3"/>
      <c r="O8" s="3"/>
      <c r="P8" s="9" t="s">
        <v>16</v>
      </c>
      <c r="Q8" s="3"/>
      <c r="R8" s="3"/>
      <c r="S8" s="3"/>
      <c r="T8" s="10"/>
      <c r="U8" s="2" t="s">
        <v>17</v>
      </c>
      <c r="V8" s="3"/>
      <c r="W8" s="633"/>
      <c r="X8" s="666"/>
    </row>
    <row r="9" spans="1:26">
      <c r="A9" s="5" t="s">
        <v>18</v>
      </c>
      <c r="B9" s="6"/>
      <c r="C9" s="6"/>
      <c r="D9" s="6"/>
      <c r="E9" s="11" t="s">
        <v>19</v>
      </c>
      <c r="F9" s="6"/>
      <c r="G9" s="6"/>
      <c r="H9" s="6"/>
      <c r="I9" s="6"/>
      <c r="J9" s="11" t="s">
        <v>20</v>
      </c>
      <c r="K9" s="6"/>
      <c r="L9" s="6"/>
      <c r="M9" s="6"/>
      <c r="N9" s="6"/>
      <c r="O9" s="6"/>
      <c r="P9" s="11" t="s">
        <v>21</v>
      </c>
      <c r="Q9" s="6"/>
      <c r="R9" s="6"/>
      <c r="S9" s="6"/>
      <c r="T9" s="12"/>
      <c r="U9" s="7"/>
      <c r="V9" s="13"/>
      <c r="W9" s="630"/>
      <c r="X9" s="657"/>
    </row>
    <row r="10" spans="1:26" s="14" customFormat="1" ht="20.149999999999999" customHeight="1" thickBot="1">
      <c r="A10" s="690" t="s">
        <v>22</v>
      </c>
      <c r="B10" s="690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690"/>
      <c r="S10" s="690"/>
      <c r="T10" s="690"/>
      <c r="U10" s="690"/>
      <c r="V10" s="690"/>
      <c r="W10" s="690"/>
      <c r="X10" s="690"/>
    </row>
    <row r="11" spans="1:26">
      <c r="A11" s="684" t="s">
        <v>147</v>
      </c>
      <c r="B11" s="685"/>
      <c r="C11" s="685"/>
      <c r="D11" s="685"/>
      <c r="E11" s="685"/>
      <c r="F11" s="685"/>
      <c r="G11" s="685"/>
      <c r="H11" s="685"/>
      <c r="I11" s="685"/>
      <c r="J11" s="685"/>
      <c r="K11" s="685"/>
      <c r="L11" s="685"/>
      <c r="M11" s="685"/>
      <c r="N11" s="685"/>
      <c r="O11" s="685"/>
      <c r="P11" s="685"/>
      <c r="Q11" s="686"/>
      <c r="R11" s="675" t="s">
        <v>23</v>
      </c>
      <c r="S11" s="676"/>
      <c r="T11" s="676"/>
      <c r="U11" s="677"/>
      <c r="V11" s="695" t="s">
        <v>24</v>
      </c>
      <c r="W11" s="696"/>
      <c r="X11" s="697"/>
      <c r="Z11" s="95"/>
    </row>
    <row r="12" spans="1:26">
      <c r="A12" s="687"/>
      <c r="B12" s="688"/>
      <c r="C12" s="688"/>
      <c r="D12" s="688"/>
      <c r="E12" s="688"/>
      <c r="F12" s="688"/>
      <c r="G12" s="688"/>
      <c r="H12" s="688"/>
      <c r="I12" s="688"/>
      <c r="J12" s="688"/>
      <c r="K12" s="688"/>
      <c r="L12" s="688"/>
      <c r="M12" s="688"/>
      <c r="N12" s="688"/>
      <c r="O12" s="688"/>
      <c r="P12" s="688"/>
      <c r="Q12" s="689"/>
      <c r="R12" s="678"/>
      <c r="S12" s="679"/>
      <c r="T12" s="679"/>
      <c r="U12" s="680"/>
      <c r="V12" s="698"/>
      <c r="W12" s="699"/>
      <c r="X12" s="700"/>
    </row>
    <row r="13" spans="1:26" ht="15" customHeight="1">
      <c r="A13" s="706"/>
      <c r="B13" s="707"/>
      <c r="C13" s="707"/>
      <c r="D13" s="707"/>
      <c r="E13" s="707"/>
      <c r="F13" s="707"/>
      <c r="G13" s="707"/>
      <c r="H13" s="708"/>
      <c r="I13" s="706"/>
      <c r="J13" s="707"/>
      <c r="K13" s="707"/>
      <c r="L13" s="707"/>
      <c r="M13" s="707"/>
      <c r="N13" s="707"/>
      <c r="O13" s="707"/>
      <c r="P13" s="707"/>
      <c r="Q13" s="709"/>
      <c r="R13" s="681"/>
      <c r="S13" s="682"/>
      <c r="T13" s="682"/>
      <c r="U13" s="683"/>
      <c r="V13" s="701"/>
      <c r="W13" s="702"/>
      <c r="X13" s="703"/>
    </row>
    <row r="14" spans="1:26" ht="15" customHeight="1">
      <c r="A14" s="652"/>
      <c r="B14" s="653"/>
      <c r="C14" s="653"/>
      <c r="D14" s="653"/>
      <c r="E14" s="653"/>
      <c r="F14" s="653"/>
      <c r="G14" s="653"/>
      <c r="H14" s="655"/>
      <c r="I14" s="652"/>
      <c r="J14" s="653"/>
      <c r="K14" s="653"/>
      <c r="L14" s="653"/>
      <c r="M14" s="653"/>
      <c r="N14" s="653"/>
      <c r="O14" s="653"/>
      <c r="P14" s="653"/>
      <c r="Q14" s="654"/>
      <c r="R14" s="620" t="s">
        <v>25</v>
      </c>
      <c r="S14" s="621"/>
      <c r="T14" s="621"/>
      <c r="U14" s="622"/>
      <c r="V14" s="626"/>
      <c r="W14" s="627"/>
      <c r="X14" s="628"/>
    </row>
    <row r="15" spans="1:26" ht="15" customHeight="1">
      <c r="A15" s="652"/>
      <c r="B15" s="653"/>
      <c r="C15" s="653"/>
      <c r="D15" s="653"/>
      <c r="E15" s="653"/>
      <c r="F15" s="653"/>
      <c r="G15" s="653"/>
      <c r="H15" s="655"/>
      <c r="I15" s="652"/>
      <c r="J15" s="653"/>
      <c r="K15" s="653"/>
      <c r="L15" s="653"/>
      <c r="M15" s="653"/>
      <c r="N15" s="653"/>
      <c r="O15" s="653"/>
      <c r="P15" s="653"/>
      <c r="Q15" s="654"/>
      <c r="R15" s="623"/>
      <c r="S15" s="624"/>
      <c r="T15" s="624"/>
      <c r="U15" s="625"/>
      <c r="V15" s="629"/>
      <c r="W15" s="630"/>
      <c r="X15" s="631"/>
    </row>
    <row r="16" spans="1:26" ht="15" customHeight="1">
      <c r="A16" s="652"/>
      <c r="B16" s="653"/>
      <c r="C16" s="653"/>
      <c r="D16" s="653"/>
      <c r="E16" s="653"/>
      <c r="F16" s="653"/>
      <c r="G16" s="653"/>
      <c r="H16" s="655"/>
      <c r="I16" s="652"/>
      <c r="J16" s="653"/>
      <c r="K16" s="653"/>
      <c r="L16" s="653"/>
      <c r="M16" s="653"/>
      <c r="N16" s="653"/>
      <c r="O16" s="653"/>
      <c r="P16" s="653"/>
      <c r="Q16" s="654"/>
      <c r="R16" s="647" t="s">
        <v>26</v>
      </c>
      <c r="S16" s="648"/>
      <c r="T16" s="648"/>
      <c r="U16" s="649"/>
      <c r="V16" s="632"/>
      <c r="W16" s="633"/>
      <c r="X16" s="634"/>
    </row>
    <row r="17" spans="1:24" ht="15" customHeight="1">
      <c r="A17" s="652"/>
      <c r="B17" s="653"/>
      <c r="C17" s="653"/>
      <c r="D17" s="653"/>
      <c r="E17" s="653"/>
      <c r="F17" s="653"/>
      <c r="G17" s="653"/>
      <c r="H17" s="655"/>
      <c r="I17" s="652"/>
      <c r="J17" s="653"/>
      <c r="K17" s="653"/>
      <c r="L17" s="653"/>
      <c r="M17" s="653"/>
      <c r="N17" s="653"/>
      <c r="O17" s="653"/>
      <c r="P17" s="653"/>
      <c r="Q17" s="654"/>
      <c r="R17" s="623"/>
      <c r="S17" s="624"/>
      <c r="T17" s="624"/>
      <c r="U17" s="625"/>
      <c r="V17" s="629"/>
      <c r="W17" s="630"/>
      <c r="X17" s="631"/>
    </row>
    <row r="18" spans="1:24" ht="15" customHeight="1">
      <c r="A18" s="652"/>
      <c r="B18" s="653"/>
      <c r="C18" s="653"/>
      <c r="D18" s="653"/>
      <c r="E18" s="653"/>
      <c r="F18" s="653"/>
      <c r="G18" s="653"/>
      <c r="H18" s="655"/>
      <c r="I18" s="652"/>
      <c r="J18" s="653"/>
      <c r="K18" s="653"/>
      <c r="L18" s="653"/>
      <c r="M18" s="653"/>
      <c r="N18" s="653"/>
      <c r="O18" s="653"/>
      <c r="P18" s="653"/>
      <c r="Q18" s="654"/>
      <c r="R18" s="658" t="s">
        <v>27</v>
      </c>
      <c r="S18" s="659"/>
      <c r="T18" s="659"/>
      <c r="U18" s="660"/>
      <c r="V18" s="632"/>
      <c r="W18" s="633"/>
      <c r="X18" s="634"/>
    </row>
    <row r="19" spans="1:24" ht="15" customHeight="1" thickBot="1">
      <c r="A19" s="656"/>
      <c r="B19" s="630"/>
      <c r="C19" s="630"/>
      <c r="D19" s="630"/>
      <c r="E19" s="630"/>
      <c r="F19" s="630"/>
      <c r="G19" s="630"/>
      <c r="H19" s="657"/>
      <c r="I19" s="656"/>
      <c r="J19" s="630"/>
      <c r="K19" s="630"/>
      <c r="L19" s="630"/>
      <c r="M19" s="630"/>
      <c r="N19" s="630"/>
      <c r="O19" s="630"/>
      <c r="P19" s="630"/>
      <c r="Q19" s="631"/>
      <c r="R19" s="661"/>
      <c r="S19" s="662"/>
      <c r="T19" s="662"/>
      <c r="U19" s="663"/>
      <c r="V19" s="635"/>
      <c r="W19" s="636"/>
      <c r="X19" s="637"/>
    </row>
    <row r="20" spans="1:24" ht="20.149999999999999" customHeight="1" thickBot="1">
      <c r="A20" s="650" t="s">
        <v>28</v>
      </c>
      <c r="B20" s="651"/>
      <c r="C20" s="651"/>
      <c r="D20" s="651"/>
      <c r="E20" s="651"/>
      <c r="F20" s="651"/>
      <c r="G20" s="651"/>
      <c r="H20" s="651"/>
      <c r="I20" s="651"/>
      <c r="J20" s="651"/>
      <c r="K20" s="651"/>
      <c r="L20" s="651"/>
      <c r="M20" s="651"/>
      <c r="N20" s="651"/>
      <c r="O20" s="651"/>
      <c r="P20" s="651"/>
      <c r="Q20" s="651"/>
      <c r="R20" s="651"/>
      <c r="S20" s="651"/>
      <c r="T20" s="651"/>
      <c r="U20" s="651"/>
      <c r="V20" s="651"/>
      <c r="W20" s="651"/>
      <c r="X20" s="651"/>
    </row>
    <row r="21" spans="1:24">
      <c r="A21" s="594" t="s">
        <v>29</v>
      </c>
      <c r="B21" s="710" t="s">
        <v>30</v>
      </c>
      <c r="C21" s="711"/>
      <c r="D21" s="711"/>
      <c r="E21" s="711"/>
      <c r="F21" s="712"/>
      <c r="G21" s="594" t="s">
        <v>31</v>
      </c>
      <c r="H21" s="594" t="s">
        <v>32</v>
      </c>
      <c r="I21" s="594" t="s">
        <v>33</v>
      </c>
      <c r="J21" s="719" t="s">
        <v>34</v>
      </c>
      <c r="K21" s="715" t="s">
        <v>35</v>
      </c>
      <c r="L21" s="716"/>
      <c r="M21" s="716"/>
      <c r="N21" s="639"/>
      <c r="O21" s="638" t="s">
        <v>36</v>
      </c>
      <c r="P21" s="639"/>
      <c r="Q21" s="638" t="s">
        <v>37</v>
      </c>
      <c r="R21" s="639"/>
      <c r="S21" s="638" t="s">
        <v>38</v>
      </c>
      <c r="T21" s="639"/>
      <c r="U21" s="638" t="s">
        <v>39</v>
      </c>
      <c r="V21" s="644"/>
      <c r="W21" s="664" t="s">
        <v>40</v>
      </c>
      <c r="X21" s="607" t="s">
        <v>41</v>
      </c>
    </row>
    <row r="22" spans="1:24">
      <c r="A22" s="595"/>
      <c r="B22" s="640"/>
      <c r="C22" s="713"/>
      <c r="D22" s="713"/>
      <c r="E22" s="713"/>
      <c r="F22" s="641"/>
      <c r="G22" s="595"/>
      <c r="H22" s="595"/>
      <c r="I22" s="595"/>
      <c r="J22" s="720"/>
      <c r="K22" s="717"/>
      <c r="L22" s="713"/>
      <c r="M22" s="713"/>
      <c r="N22" s="641"/>
      <c r="O22" s="640"/>
      <c r="P22" s="641"/>
      <c r="Q22" s="640"/>
      <c r="R22" s="641"/>
      <c r="S22" s="640"/>
      <c r="T22" s="641"/>
      <c r="U22" s="640"/>
      <c r="V22" s="645"/>
      <c r="W22" s="608"/>
      <c r="X22" s="608"/>
    </row>
    <row r="23" spans="1:24">
      <c r="A23" s="596"/>
      <c r="B23" s="642"/>
      <c r="C23" s="714"/>
      <c r="D23" s="714"/>
      <c r="E23" s="714"/>
      <c r="F23" s="643"/>
      <c r="G23" s="596"/>
      <c r="H23" s="596"/>
      <c r="I23" s="596"/>
      <c r="J23" s="721"/>
      <c r="K23" s="718"/>
      <c r="L23" s="714"/>
      <c r="M23" s="714"/>
      <c r="N23" s="643"/>
      <c r="O23" s="642"/>
      <c r="P23" s="643"/>
      <c r="Q23" s="642"/>
      <c r="R23" s="643"/>
      <c r="S23" s="642"/>
      <c r="T23" s="643"/>
      <c r="U23" s="642"/>
      <c r="V23" s="646"/>
      <c r="W23" s="609"/>
      <c r="X23" s="609"/>
    </row>
    <row r="24" spans="1:24">
      <c r="A24" s="15"/>
      <c r="B24" s="16" t="s">
        <v>42</v>
      </c>
      <c r="C24" s="16" t="s">
        <v>43</v>
      </c>
      <c r="D24" s="16" t="s">
        <v>44</v>
      </c>
      <c r="E24" s="16" t="s">
        <v>45</v>
      </c>
      <c r="F24" s="16" t="s">
        <v>46</v>
      </c>
      <c r="G24" s="15"/>
      <c r="H24" s="15"/>
      <c r="I24" s="15"/>
      <c r="J24" s="15"/>
      <c r="K24" s="17" t="s">
        <v>47</v>
      </c>
      <c r="L24" s="18" t="s">
        <v>48</v>
      </c>
      <c r="M24" s="18" t="s">
        <v>49</v>
      </c>
      <c r="N24" s="18" t="s">
        <v>50</v>
      </c>
      <c r="O24" s="18" t="s">
        <v>51</v>
      </c>
      <c r="P24" s="18" t="s">
        <v>52</v>
      </c>
      <c r="Q24" s="18" t="s">
        <v>53</v>
      </c>
      <c r="R24" s="18" t="s">
        <v>54</v>
      </c>
      <c r="S24" s="18" t="s">
        <v>55</v>
      </c>
      <c r="T24" s="18" t="s">
        <v>56</v>
      </c>
      <c r="U24" s="18" t="s">
        <v>55</v>
      </c>
      <c r="V24" s="19" t="s">
        <v>56</v>
      </c>
      <c r="W24" s="15"/>
      <c r="X24" s="20"/>
    </row>
    <row r="25" spans="1:24" ht="1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3"/>
      <c r="W25" s="21"/>
      <c r="X25" s="24"/>
    </row>
    <row r="26" spans="1:24" ht="1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7"/>
      <c r="W26" s="25"/>
      <c r="X26" s="28"/>
    </row>
    <row r="27" spans="1:24" ht="1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7"/>
      <c r="W27" s="25"/>
      <c r="X27" s="28"/>
    </row>
    <row r="28" spans="1:24" ht="1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7"/>
      <c r="W28" s="25"/>
      <c r="X28" s="28"/>
    </row>
    <row r="29" spans="1:24" ht="1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7"/>
      <c r="W29" s="25"/>
      <c r="X29" s="28"/>
    </row>
    <row r="30" spans="1:24" ht="1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7"/>
      <c r="W30" s="25"/>
      <c r="X30" s="28"/>
    </row>
    <row r="31" spans="1:24" ht="15" customHeight="1" thickBo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3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2"/>
      <c r="W31" s="29"/>
      <c r="X31" s="33"/>
    </row>
    <row r="32" spans="1:24" ht="20.149999999999999" customHeight="1">
      <c r="A32" s="2" t="s">
        <v>57</v>
      </c>
      <c r="B32" s="3"/>
      <c r="C32" s="600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Q32" s="601"/>
      <c r="R32" s="601"/>
      <c r="S32" s="601"/>
      <c r="T32" s="601"/>
      <c r="U32" s="601"/>
      <c r="V32" s="601"/>
      <c r="W32" s="601"/>
      <c r="X32" s="602"/>
    </row>
    <row r="33" spans="1:24" ht="20.149999999999999" customHeight="1">
      <c r="A33" s="597"/>
      <c r="B33" s="598"/>
      <c r="C33" s="598"/>
      <c r="D33" s="598"/>
      <c r="E33" s="598"/>
      <c r="F33" s="598"/>
      <c r="G33" s="598"/>
      <c r="H33" s="598"/>
      <c r="I33" s="598"/>
      <c r="J33" s="598"/>
      <c r="K33" s="598"/>
      <c r="L33" s="598"/>
      <c r="M33" s="598"/>
      <c r="N33" s="598"/>
      <c r="O33" s="598"/>
      <c r="P33" s="598"/>
      <c r="Q33" s="598"/>
      <c r="R33" s="598"/>
      <c r="S33" s="598"/>
      <c r="T33" s="598"/>
      <c r="U33" s="598"/>
      <c r="V33" s="598"/>
      <c r="W33" s="598"/>
      <c r="X33" s="599"/>
    </row>
    <row r="34" spans="1:24" ht="20.149999999999999" customHeight="1">
      <c r="A34" s="597"/>
      <c r="B34" s="598"/>
      <c r="C34" s="598"/>
      <c r="D34" s="598"/>
      <c r="E34" s="598"/>
      <c r="F34" s="598"/>
      <c r="G34" s="598"/>
      <c r="H34" s="598"/>
      <c r="I34" s="598"/>
      <c r="J34" s="598"/>
      <c r="K34" s="598"/>
      <c r="L34" s="598"/>
      <c r="M34" s="598"/>
      <c r="N34" s="598"/>
      <c r="O34" s="598"/>
      <c r="P34" s="598"/>
      <c r="Q34" s="598"/>
      <c r="R34" s="598"/>
      <c r="S34" s="598"/>
      <c r="T34" s="598"/>
      <c r="U34" s="598"/>
      <c r="V34" s="598"/>
      <c r="W34" s="598"/>
      <c r="X34" s="599"/>
    </row>
    <row r="35" spans="1:24" ht="20.149999999999999" customHeight="1">
      <c r="A35" s="34" t="s">
        <v>10</v>
      </c>
      <c r="B35" s="35"/>
      <c r="C35" s="613"/>
      <c r="D35" s="614"/>
      <c r="E35" s="614"/>
      <c r="F35" s="614"/>
      <c r="G35" s="615"/>
      <c r="H35" s="34" t="s">
        <v>58</v>
      </c>
      <c r="I35" s="88"/>
      <c r="J35" s="34" t="s">
        <v>7</v>
      </c>
      <c r="K35" s="35"/>
      <c r="L35" s="35"/>
      <c r="M35" s="603" t="s">
        <v>167</v>
      </c>
      <c r="N35" s="604"/>
      <c r="O35" s="604"/>
      <c r="P35" s="604"/>
      <c r="Q35" s="604"/>
      <c r="R35" s="610"/>
      <c r="S35" s="611"/>
      <c r="T35" s="611"/>
      <c r="U35" s="611"/>
      <c r="V35" s="612"/>
      <c r="W35" s="34" t="s">
        <v>7</v>
      </c>
      <c r="X35" s="89"/>
    </row>
    <row r="36" spans="1:24" ht="20.149999999999999" customHeight="1" thickBot="1">
      <c r="A36" s="5" t="s">
        <v>59</v>
      </c>
      <c r="B36" s="8"/>
      <c r="C36" s="616"/>
      <c r="D36" s="617"/>
      <c r="E36" s="617"/>
      <c r="F36" s="617"/>
      <c r="G36" s="618"/>
      <c r="H36" s="587"/>
      <c r="I36" s="619"/>
      <c r="J36" s="587"/>
      <c r="K36" s="588"/>
      <c r="L36" s="589"/>
      <c r="M36" s="605"/>
      <c r="N36" s="606"/>
      <c r="O36" s="606"/>
      <c r="P36" s="606"/>
      <c r="Q36" s="606"/>
      <c r="R36" s="590"/>
      <c r="S36" s="590"/>
      <c r="T36" s="590"/>
      <c r="U36" s="590"/>
      <c r="V36" s="591"/>
      <c r="W36" s="592"/>
      <c r="X36" s="593"/>
    </row>
    <row r="37" spans="1:24" ht="20.149999999999999" customHeight="1">
      <c r="A37" s="585" t="s">
        <v>232</v>
      </c>
      <c r="B37" s="586"/>
      <c r="C37" s="586"/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</row>
    <row r="38" spans="1:24">
      <c r="A38" s="704" t="s">
        <v>60</v>
      </c>
      <c r="B38" s="705"/>
      <c r="C38" s="36" t="s">
        <v>61</v>
      </c>
      <c r="D38" s="37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</row>
    <row r="40" spans="1:24">
      <c r="V40" s="14"/>
    </row>
  </sheetData>
  <mergeCells count="64">
    <mergeCell ref="A38:B38"/>
    <mergeCell ref="A13:H13"/>
    <mergeCell ref="I13:Q13"/>
    <mergeCell ref="A14:H14"/>
    <mergeCell ref="I14:Q14"/>
    <mergeCell ref="A15:H15"/>
    <mergeCell ref="I15:Q15"/>
    <mergeCell ref="A16:H16"/>
    <mergeCell ref="I16:Q16"/>
    <mergeCell ref="A17:H17"/>
    <mergeCell ref="B21:F23"/>
    <mergeCell ref="K21:N23"/>
    <mergeCell ref="O21:P23"/>
    <mergeCell ref="H21:H23"/>
    <mergeCell ref="I21:I23"/>
    <mergeCell ref="J21:J23"/>
    <mergeCell ref="R11:U13"/>
    <mergeCell ref="C6:I7"/>
    <mergeCell ref="W8:X9"/>
    <mergeCell ref="A11:Q12"/>
    <mergeCell ref="A10:X10"/>
    <mergeCell ref="M6:T7"/>
    <mergeCell ref="W6:X7"/>
    <mergeCell ref="V11:X13"/>
    <mergeCell ref="A1:X1"/>
    <mergeCell ref="C2:J3"/>
    <mergeCell ref="C4:J5"/>
    <mergeCell ref="M2:R3"/>
    <mergeCell ref="V2:X3"/>
    <mergeCell ref="M4:O5"/>
    <mergeCell ref="R4:T5"/>
    <mergeCell ref="V4:X5"/>
    <mergeCell ref="S3:T3"/>
    <mergeCell ref="R14:U15"/>
    <mergeCell ref="V14:X15"/>
    <mergeCell ref="V16:X17"/>
    <mergeCell ref="V18:X19"/>
    <mergeCell ref="Q21:R23"/>
    <mergeCell ref="S21:T23"/>
    <mergeCell ref="U21:V23"/>
    <mergeCell ref="R16:U17"/>
    <mergeCell ref="A20:X20"/>
    <mergeCell ref="I17:Q17"/>
    <mergeCell ref="A18:H18"/>
    <mergeCell ref="I18:Q18"/>
    <mergeCell ref="A19:H19"/>
    <mergeCell ref="I19:Q19"/>
    <mergeCell ref="R18:U19"/>
    <mergeCell ref="W21:W23"/>
    <mergeCell ref="A37:X37"/>
    <mergeCell ref="J36:L36"/>
    <mergeCell ref="R36:V36"/>
    <mergeCell ref="W36:X36"/>
    <mergeCell ref="G21:G23"/>
    <mergeCell ref="A21:A23"/>
    <mergeCell ref="A34:X34"/>
    <mergeCell ref="C32:X32"/>
    <mergeCell ref="M35:Q36"/>
    <mergeCell ref="A33:X33"/>
    <mergeCell ref="X21:X23"/>
    <mergeCell ref="R35:V35"/>
    <mergeCell ref="C35:G35"/>
    <mergeCell ref="C36:G36"/>
    <mergeCell ref="H36:I36"/>
  </mergeCells>
  <phoneticPr fontId="3" type="noConversion"/>
  <printOptions horizontalCentered="1"/>
  <pageMargins left="0.19685039370078741" right="0.23622047244094491" top="0.62992125984251968" bottom="0.35433070866141736" header="0.11811023622047245" footer="0.19685039370078741"/>
  <pageSetup scale="94" orientation="landscape" r:id="rId1"/>
  <headerFooter alignWithMargins="0">
    <oddHeader>&amp;L&amp;G</oddHeader>
    <oddFooter>&amp;L&amp;7MCC-P_PPAP form_rev02_Mar 2014&amp;C&amp;P/&amp;N&amp;R&amp;7&amp;Z
&amp;F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3</xdr:col>
                    <xdr:colOff>59871</xdr:colOff>
                    <xdr:row>6</xdr:row>
                    <xdr:rowOff>136071</xdr:rowOff>
                  </from>
                  <to>
                    <xdr:col>4</xdr:col>
                    <xdr:colOff>38100</xdr:colOff>
                    <xdr:row>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3</xdr:col>
                    <xdr:colOff>59871</xdr:colOff>
                    <xdr:row>7</xdr:row>
                    <xdr:rowOff>136071</xdr:rowOff>
                  </from>
                  <to>
                    <xdr:col>4</xdr:col>
                    <xdr:colOff>38100</xdr:colOff>
                    <xdr:row>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8</xdr:col>
                    <xdr:colOff>288471</xdr:colOff>
                    <xdr:row>7</xdr:row>
                    <xdr:rowOff>136071</xdr:rowOff>
                  </from>
                  <to>
                    <xdr:col>9</xdr:col>
                    <xdr:colOff>27214</xdr:colOff>
                    <xdr:row>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locked="0" defaultSize="0" autoFill="0" autoLine="0" autoPict="0">
                <anchor moveWithCells="1">
                  <from>
                    <xdr:col>8</xdr:col>
                    <xdr:colOff>288471</xdr:colOff>
                    <xdr:row>6</xdr:row>
                    <xdr:rowOff>141514</xdr:rowOff>
                  </from>
                  <to>
                    <xdr:col>9</xdr:col>
                    <xdr:colOff>27214</xdr:colOff>
                    <xdr:row>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6</xdr:row>
                    <xdr:rowOff>136071</xdr:rowOff>
                  </from>
                  <to>
                    <xdr:col>15</xdr:col>
                    <xdr:colOff>59871</xdr:colOff>
                    <xdr:row>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7</xdr:row>
                    <xdr:rowOff>136071</xdr:rowOff>
                  </from>
                  <to>
                    <xdr:col>15</xdr:col>
                    <xdr:colOff>59871</xdr:colOff>
                    <xdr:row>9</xdr:row>
                    <xdr:rowOff>21771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1:P41"/>
  <sheetViews>
    <sheetView defaultGridColor="0" colorId="23" workbookViewId="0">
      <selection sqref="A1:O1"/>
    </sheetView>
  </sheetViews>
  <sheetFormatPr defaultColWidth="9.15234375" defaultRowHeight="12.45"/>
  <cols>
    <col min="1" max="1" width="6.15234375" style="1" customWidth="1"/>
    <col min="2" max="3" width="9.69140625" style="1" customWidth="1"/>
    <col min="4" max="5" width="6.53515625" style="1" customWidth="1"/>
    <col min="6" max="6" width="7.84375" style="1" customWidth="1"/>
    <col min="7" max="13" width="6.69140625" style="1" customWidth="1"/>
    <col min="14" max="14" width="4.23046875" style="1" customWidth="1"/>
    <col min="15" max="15" width="4.15234375" style="1" customWidth="1"/>
    <col min="16" max="16384" width="9.15234375" style="1"/>
  </cols>
  <sheetData>
    <row r="1" spans="1:15" ht="17.600000000000001">
      <c r="A1" s="726" t="s">
        <v>62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</row>
    <row r="2" spans="1:15" ht="22.75">
      <c r="A2" s="728" t="s">
        <v>63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</row>
    <row r="3" spans="1:15" ht="20.149999999999999" customHeight="1">
      <c r="A3" s="730" t="s">
        <v>79</v>
      </c>
      <c r="B3" s="611"/>
      <c r="C3" s="722" t="str">
        <f>'Company Info'!C10</f>
        <v>example</v>
      </c>
      <c r="D3" s="722"/>
      <c r="E3" s="722"/>
      <c r="F3" s="722"/>
      <c r="G3" s="723"/>
      <c r="H3" s="92" t="s">
        <v>64</v>
      </c>
      <c r="I3" s="56"/>
      <c r="J3" s="724" t="str">
        <f>'Company Info'!C3</f>
        <v>FILTER</v>
      </c>
      <c r="K3" s="724"/>
      <c r="L3" s="724"/>
      <c r="M3" s="724"/>
      <c r="N3" s="724"/>
      <c r="O3" s="725"/>
    </row>
    <row r="4" spans="1:15" ht="20.149999999999999" customHeight="1">
      <c r="A4" s="735" t="s">
        <v>80</v>
      </c>
      <c r="B4" s="588"/>
      <c r="C4" s="737" t="str">
        <f>'Company Info'!C16</f>
        <v>example</v>
      </c>
      <c r="D4" s="737"/>
      <c r="E4" s="737"/>
      <c r="F4" s="737"/>
      <c r="G4" s="738"/>
      <c r="H4" s="39" t="s">
        <v>65</v>
      </c>
      <c r="I4" s="40"/>
      <c r="J4" s="733" t="str">
        <f>'Company Info'!C4</f>
        <v>example</v>
      </c>
      <c r="K4" s="733"/>
      <c r="L4" s="733"/>
      <c r="M4" s="733"/>
      <c r="N4" s="733"/>
      <c r="O4" s="734"/>
    </row>
    <row r="5" spans="1:15" ht="20.149999999999999" customHeight="1">
      <c r="A5" s="731" t="s">
        <v>142</v>
      </c>
      <c r="B5" s="732"/>
      <c r="C5" s="724" t="str">
        <f>'Company Info'!C23</f>
        <v>MCC Oława</v>
      </c>
      <c r="D5" s="724"/>
      <c r="E5" s="724"/>
      <c r="F5" s="724"/>
      <c r="G5" s="725"/>
      <c r="H5" s="736" t="s">
        <v>67</v>
      </c>
      <c r="I5" s="552"/>
      <c r="J5" s="552"/>
      <c r="K5" s="552"/>
      <c r="L5" s="733" t="str">
        <f>'Company Info'!C6</f>
        <v>Enter Rev Level</v>
      </c>
      <c r="M5" s="733"/>
      <c r="N5" s="733"/>
      <c r="O5" s="734"/>
    </row>
    <row r="6" spans="1:15" ht="20.149999999999999" customHeight="1">
      <c r="A6" s="736" t="s">
        <v>143</v>
      </c>
      <c r="B6" s="552"/>
      <c r="C6" s="552"/>
      <c r="D6" s="552"/>
      <c r="E6" s="745"/>
      <c r="F6" s="746"/>
      <c r="G6" s="747"/>
      <c r="H6" s="748" t="s">
        <v>68</v>
      </c>
      <c r="I6" s="588"/>
      <c r="J6" s="588"/>
      <c r="K6" s="588"/>
      <c r="L6" s="750"/>
      <c r="M6" s="750"/>
      <c r="N6" s="750"/>
      <c r="O6" s="751"/>
    </row>
    <row r="7" spans="1:15" ht="20.149999999999999" customHeight="1">
      <c r="A7" s="749" t="s">
        <v>141</v>
      </c>
      <c r="B7" s="535"/>
      <c r="C7" s="535"/>
      <c r="D7" s="535"/>
      <c r="E7" s="535"/>
      <c r="F7" s="535"/>
      <c r="G7" s="670"/>
      <c r="H7" s="41"/>
      <c r="I7" s="54"/>
      <c r="J7" s="54"/>
      <c r="K7" s="54"/>
      <c r="L7" s="54"/>
      <c r="M7" s="54"/>
      <c r="N7" s="55"/>
      <c r="O7" s="87"/>
    </row>
    <row r="8" spans="1:15" ht="24" customHeight="1">
      <c r="A8" s="739" t="s">
        <v>144</v>
      </c>
      <c r="B8" s="740"/>
      <c r="C8" s="741"/>
      <c r="D8" s="742" t="s">
        <v>87</v>
      </c>
      <c r="E8" s="742"/>
      <c r="F8" s="42" t="s">
        <v>70</v>
      </c>
      <c r="G8" s="42" t="s">
        <v>71</v>
      </c>
      <c r="H8" s="743" t="s">
        <v>145</v>
      </c>
      <c r="I8" s="744"/>
      <c r="J8" s="744"/>
      <c r="K8" s="744"/>
      <c r="L8" s="744"/>
      <c r="M8" s="744"/>
      <c r="N8" s="43" t="s">
        <v>73</v>
      </c>
      <c r="O8" s="44" t="s">
        <v>74</v>
      </c>
    </row>
    <row r="9" spans="1:15" s="45" customFormat="1" ht="18" customHeight="1">
      <c r="A9" s="752"/>
      <c r="B9" s="753"/>
      <c r="C9" s="754"/>
      <c r="D9" s="102"/>
      <c r="E9" s="101"/>
      <c r="F9" s="103"/>
      <c r="G9" s="104"/>
      <c r="H9" s="755"/>
      <c r="I9" s="756"/>
      <c r="J9" s="756"/>
      <c r="K9" s="756"/>
      <c r="L9" s="756"/>
      <c r="M9" s="757"/>
      <c r="N9" s="57"/>
      <c r="O9" s="58"/>
    </row>
    <row r="10" spans="1:15" s="45" customFormat="1" ht="18" customHeight="1">
      <c r="A10" s="752"/>
      <c r="B10" s="753"/>
      <c r="C10" s="754"/>
      <c r="D10" s="102"/>
      <c r="E10" s="105"/>
      <c r="F10" s="103"/>
      <c r="G10" s="104"/>
      <c r="H10" s="755"/>
      <c r="I10" s="756"/>
      <c r="J10" s="756"/>
      <c r="K10" s="756"/>
      <c r="L10" s="756"/>
      <c r="M10" s="757"/>
      <c r="N10" s="93"/>
      <c r="O10" s="94"/>
    </row>
    <row r="11" spans="1:15" s="45" customFormat="1" ht="18" customHeight="1">
      <c r="A11" s="752"/>
      <c r="B11" s="753"/>
      <c r="C11" s="754"/>
      <c r="D11" s="102"/>
      <c r="E11" s="105"/>
      <c r="F11" s="103"/>
      <c r="G11" s="104"/>
      <c r="H11" s="755"/>
      <c r="I11" s="756"/>
      <c r="J11" s="756"/>
      <c r="K11" s="756"/>
      <c r="L11" s="756"/>
      <c r="M11" s="757"/>
      <c r="N11" s="93"/>
      <c r="O11" s="94"/>
    </row>
    <row r="12" spans="1:15" s="45" customFormat="1" ht="18" customHeight="1">
      <c r="A12" s="752"/>
      <c r="B12" s="753"/>
      <c r="C12" s="754"/>
      <c r="D12" s="102"/>
      <c r="E12" s="105"/>
      <c r="F12" s="103"/>
      <c r="G12" s="104"/>
      <c r="H12" s="755"/>
      <c r="I12" s="756"/>
      <c r="J12" s="756"/>
      <c r="K12" s="756"/>
      <c r="L12" s="756"/>
      <c r="M12" s="757"/>
      <c r="N12" s="93"/>
      <c r="O12" s="94"/>
    </row>
    <row r="13" spans="1:15" s="45" customFormat="1" ht="18" customHeight="1">
      <c r="A13" s="752"/>
      <c r="B13" s="753"/>
      <c r="C13" s="754"/>
      <c r="D13" s="102"/>
      <c r="E13" s="105"/>
      <c r="F13" s="103"/>
      <c r="G13" s="104"/>
      <c r="H13" s="755"/>
      <c r="I13" s="756"/>
      <c r="J13" s="756"/>
      <c r="K13" s="756"/>
      <c r="L13" s="756"/>
      <c r="M13" s="757"/>
      <c r="N13" s="93"/>
      <c r="O13" s="94"/>
    </row>
    <row r="14" spans="1:15" s="45" customFormat="1" ht="18" customHeight="1">
      <c r="A14" s="752"/>
      <c r="B14" s="753"/>
      <c r="C14" s="754"/>
      <c r="D14" s="102"/>
      <c r="E14" s="105"/>
      <c r="F14" s="103"/>
      <c r="G14" s="104"/>
      <c r="H14" s="755"/>
      <c r="I14" s="756"/>
      <c r="J14" s="756"/>
      <c r="K14" s="756"/>
      <c r="L14" s="756"/>
      <c r="M14" s="757"/>
      <c r="N14" s="93"/>
      <c r="O14" s="94"/>
    </row>
    <row r="15" spans="1:15" s="45" customFormat="1" ht="18" customHeight="1">
      <c r="A15" s="752"/>
      <c r="B15" s="753"/>
      <c r="C15" s="754"/>
      <c r="D15" s="102"/>
      <c r="E15" s="105"/>
      <c r="F15" s="103"/>
      <c r="G15" s="104"/>
      <c r="H15" s="755"/>
      <c r="I15" s="756"/>
      <c r="J15" s="756"/>
      <c r="K15" s="756"/>
      <c r="L15" s="756"/>
      <c r="M15" s="757"/>
      <c r="N15" s="93"/>
      <c r="O15" s="94"/>
    </row>
    <row r="16" spans="1:15" s="45" customFormat="1" ht="18" customHeight="1">
      <c r="A16" s="752"/>
      <c r="B16" s="753"/>
      <c r="C16" s="754"/>
      <c r="D16" s="102"/>
      <c r="E16" s="105"/>
      <c r="F16" s="103"/>
      <c r="G16" s="104"/>
      <c r="H16" s="755"/>
      <c r="I16" s="756"/>
      <c r="J16" s="756"/>
      <c r="K16" s="756"/>
      <c r="L16" s="756"/>
      <c r="M16" s="757"/>
      <c r="N16" s="93"/>
      <c r="O16" s="94"/>
    </row>
    <row r="17" spans="1:15" s="45" customFormat="1" ht="18" customHeight="1">
      <c r="A17" s="752"/>
      <c r="B17" s="753"/>
      <c r="C17" s="754"/>
      <c r="D17" s="102"/>
      <c r="E17" s="105"/>
      <c r="F17" s="103"/>
      <c r="G17" s="104"/>
      <c r="H17" s="755"/>
      <c r="I17" s="756"/>
      <c r="J17" s="756"/>
      <c r="K17" s="756"/>
      <c r="L17" s="756"/>
      <c r="M17" s="757"/>
      <c r="N17" s="93"/>
      <c r="O17" s="94"/>
    </row>
    <row r="18" spans="1:15" s="45" customFormat="1" ht="18" customHeight="1">
      <c r="A18" s="752"/>
      <c r="B18" s="753"/>
      <c r="C18" s="754"/>
      <c r="D18" s="102"/>
      <c r="E18" s="105"/>
      <c r="F18" s="103"/>
      <c r="G18" s="104"/>
      <c r="H18" s="755"/>
      <c r="I18" s="756"/>
      <c r="J18" s="756"/>
      <c r="K18" s="756"/>
      <c r="L18" s="756"/>
      <c r="M18" s="757"/>
      <c r="N18" s="93"/>
      <c r="O18" s="94"/>
    </row>
    <row r="19" spans="1:15" s="45" customFormat="1" ht="18" customHeight="1">
      <c r="A19" s="752"/>
      <c r="B19" s="753"/>
      <c r="C19" s="754"/>
      <c r="D19" s="102"/>
      <c r="E19" s="105"/>
      <c r="F19" s="103"/>
      <c r="G19" s="104"/>
      <c r="H19" s="755"/>
      <c r="I19" s="756"/>
      <c r="J19" s="756"/>
      <c r="K19" s="756"/>
      <c r="L19" s="756"/>
      <c r="M19" s="757"/>
      <c r="N19" s="93"/>
      <c r="O19" s="94"/>
    </row>
    <row r="20" spans="1:15" s="45" customFormat="1" ht="18" customHeight="1">
      <c r="A20" s="752"/>
      <c r="B20" s="753"/>
      <c r="C20" s="754"/>
      <c r="D20" s="102"/>
      <c r="E20" s="105"/>
      <c r="F20" s="103"/>
      <c r="G20" s="104"/>
      <c r="H20" s="755"/>
      <c r="I20" s="756"/>
      <c r="J20" s="756"/>
      <c r="K20" s="756"/>
      <c r="L20" s="756"/>
      <c r="M20" s="757"/>
      <c r="N20" s="93"/>
      <c r="O20" s="94"/>
    </row>
    <row r="21" spans="1:15" s="45" customFormat="1" ht="18" customHeight="1">
      <c r="A21" s="752"/>
      <c r="B21" s="753"/>
      <c r="C21" s="754"/>
      <c r="D21" s="102"/>
      <c r="E21" s="105"/>
      <c r="F21" s="103"/>
      <c r="G21" s="104"/>
      <c r="H21" s="755"/>
      <c r="I21" s="756"/>
      <c r="J21" s="756"/>
      <c r="K21" s="756"/>
      <c r="L21" s="756"/>
      <c r="M21" s="757"/>
      <c r="N21" s="93"/>
      <c r="O21" s="94"/>
    </row>
    <row r="22" spans="1:15" s="45" customFormat="1" ht="18" customHeight="1">
      <c r="A22" s="752"/>
      <c r="B22" s="753"/>
      <c r="C22" s="754"/>
      <c r="D22" s="102"/>
      <c r="E22" s="105"/>
      <c r="F22" s="103"/>
      <c r="G22" s="104"/>
      <c r="H22" s="755"/>
      <c r="I22" s="756"/>
      <c r="J22" s="756"/>
      <c r="K22" s="756"/>
      <c r="L22" s="756"/>
      <c r="M22" s="757"/>
      <c r="N22" s="93"/>
      <c r="O22" s="94"/>
    </row>
    <row r="23" spans="1:15" s="45" customFormat="1" ht="18" customHeight="1">
      <c r="A23" s="752"/>
      <c r="B23" s="753"/>
      <c r="C23" s="754"/>
      <c r="D23" s="102"/>
      <c r="E23" s="105"/>
      <c r="F23" s="103"/>
      <c r="G23" s="104"/>
      <c r="H23" s="755"/>
      <c r="I23" s="756"/>
      <c r="J23" s="756"/>
      <c r="K23" s="756"/>
      <c r="L23" s="756"/>
      <c r="M23" s="757"/>
      <c r="N23" s="93"/>
      <c r="O23" s="94"/>
    </row>
    <row r="24" spans="1:15" s="45" customFormat="1" ht="18" customHeight="1">
      <c r="A24" s="752"/>
      <c r="B24" s="753"/>
      <c r="C24" s="754"/>
      <c r="D24" s="102"/>
      <c r="E24" s="105"/>
      <c r="F24" s="103"/>
      <c r="G24" s="104"/>
      <c r="H24" s="755"/>
      <c r="I24" s="756"/>
      <c r="J24" s="756"/>
      <c r="K24" s="756"/>
      <c r="L24" s="756"/>
      <c r="M24" s="757"/>
      <c r="N24" s="93"/>
      <c r="O24" s="94"/>
    </row>
    <row r="25" spans="1:15" s="45" customFormat="1" ht="18" customHeight="1">
      <c r="A25" s="752"/>
      <c r="B25" s="753"/>
      <c r="C25" s="754"/>
      <c r="D25" s="102"/>
      <c r="E25" s="105"/>
      <c r="F25" s="103"/>
      <c r="G25" s="104"/>
      <c r="H25" s="755"/>
      <c r="I25" s="756"/>
      <c r="J25" s="756"/>
      <c r="K25" s="756"/>
      <c r="L25" s="756"/>
      <c r="M25" s="757"/>
      <c r="N25" s="93"/>
      <c r="O25" s="94"/>
    </row>
    <row r="26" spans="1:15" s="45" customFormat="1" ht="18" customHeight="1">
      <c r="A26" s="752"/>
      <c r="B26" s="753"/>
      <c r="C26" s="754"/>
      <c r="D26" s="102"/>
      <c r="E26" s="105"/>
      <c r="F26" s="103"/>
      <c r="G26" s="104"/>
      <c r="H26" s="755"/>
      <c r="I26" s="756"/>
      <c r="J26" s="756"/>
      <c r="K26" s="756"/>
      <c r="L26" s="756"/>
      <c r="M26" s="757"/>
      <c r="N26" s="93"/>
      <c r="O26" s="94"/>
    </row>
    <row r="27" spans="1:15" s="45" customFormat="1" ht="18" customHeight="1">
      <c r="A27" s="752"/>
      <c r="B27" s="753"/>
      <c r="C27" s="754"/>
      <c r="D27" s="102"/>
      <c r="E27" s="105"/>
      <c r="F27" s="103"/>
      <c r="G27" s="104"/>
      <c r="H27" s="755"/>
      <c r="I27" s="756"/>
      <c r="J27" s="756"/>
      <c r="K27" s="756"/>
      <c r="L27" s="756"/>
      <c r="M27" s="757"/>
      <c r="N27" s="93"/>
      <c r="O27" s="94"/>
    </row>
    <row r="28" spans="1:15" s="45" customFormat="1" ht="18" customHeight="1">
      <c r="A28" s="752"/>
      <c r="B28" s="753"/>
      <c r="C28" s="754"/>
      <c r="D28" s="102"/>
      <c r="E28" s="105"/>
      <c r="F28" s="103"/>
      <c r="G28" s="104"/>
      <c r="H28" s="755"/>
      <c r="I28" s="756"/>
      <c r="J28" s="756"/>
      <c r="K28" s="756"/>
      <c r="L28" s="756"/>
      <c r="M28" s="757"/>
      <c r="N28" s="93"/>
      <c r="O28" s="94"/>
    </row>
    <row r="29" spans="1:15" s="45" customFormat="1" ht="18" customHeight="1">
      <c r="A29" s="752"/>
      <c r="B29" s="753"/>
      <c r="C29" s="754"/>
      <c r="D29" s="102"/>
      <c r="E29" s="105"/>
      <c r="F29" s="103"/>
      <c r="G29" s="104"/>
      <c r="H29" s="755"/>
      <c r="I29" s="756"/>
      <c r="J29" s="756"/>
      <c r="K29" s="756"/>
      <c r="L29" s="756"/>
      <c r="M29" s="757"/>
      <c r="N29" s="93"/>
      <c r="O29" s="94"/>
    </row>
    <row r="30" spans="1:15" s="45" customFormat="1" ht="18" customHeight="1">
      <c r="A30" s="752"/>
      <c r="B30" s="753"/>
      <c r="C30" s="754"/>
      <c r="D30" s="102"/>
      <c r="E30" s="105"/>
      <c r="F30" s="103"/>
      <c r="G30" s="104"/>
      <c r="H30" s="755"/>
      <c r="I30" s="756"/>
      <c r="J30" s="756"/>
      <c r="K30" s="756"/>
      <c r="L30" s="756"/>
      <c r="M30" s="757"/>
      <c r="N30" s="93"/>
      <c r="O30" s="94"/>
    </row>
    <row r="31" spans="1:15" s="45" customFormat="1" ht="18" customHeight="1">
      <c r="A31" s="752"/>
      <c r="B31" s="753"/>
      <c r="C31" s="754"/>
      <c r="D31" s="102"/>
      <c r="E31" s="105"/>
      <c r="F31" s="103"/>
      <c r="G31" s="104"/>
      <c r="H31" s="755"/>
      <c r="I31" s="756"/>
      <c r="J31" s="756"/>
      <c r="K31" s="756"/>
      <c r="L31" s="756"/>
      <c r="M31" s="757"/>
      <c r="N31" s="93"/>
      <c r="O31" s="94"/>
    </row>
    <row r="32" spans="1:15" s="45" customFormat="1" ht="18" customHeight="1">
      <c r="A32" s="752"/>
      <c r="B32" s="753"/>
      <c r="C32" s="754"/>
      <c r="D32" s="102"/>
      <c r="E32" s="105"/>
      <c r="F32" s="103"/>
      <c r="G32" s="104"/>
      <c r="H32" s="755"/>
      <c r="I32" s="756"/>
      <c r="J32" s="756"/>
      <c r="K32" s="756"/>
      <c r="L32" s="756"/>
      <c r="M32" s="757"/>
      <c r="N32" s="93"/>
      <c r="O32" s="94"/>
    </row>
    <row r="33" spans="1:16" s="45" customFormat="1" ht="18" customHeight="1">
      <c r="A33" s="752"/>
      <c r="B33" s="753"/>
      <c r="C33" s="754"/>
      <c r="D33" s="102"/>
      <c r="E33" s="105"/>
      <c r="F33" s="103"/>
      <c r="G33" s="104"/>
      <c r="H33" s="755"/>
      <c r="I33" s="756"/>
      <c r="J33" s="756"/>
      <c r="K33" s="756"/>
      <c r="L33" s="756"/>
      <c r="M33" s="757"/>
      <c r="N33" s="93"/>
      <c r="O33" s="94"/>
    </row>
    <row r="34" spans="1:16" s="45" customFormat="1" ht="18" customHeight="1">
      <c r="A34" s="752"/>
      <c r="B34" s="753"/>
      <c r="C34" s="754"/>
      <c r="D34" s="102"/>
      <c r="E34" s="105"/>
      <c r="F34" s="103"/>
      <c r="G34" s="104"/>
      <c r="H34" s="755"/>
      <c r="I34" s="756"/>
      <c r="J34" s="756"/>
      <c r="K34" s="756"/>
      <c r="L34" s="756"/>
      <c r="M34" s="757"/>
      <c r="N34" s="93"/>
      <c r="O34" s="94"/>
    </row>
    <row r="35" spans="1:16" s="45" customFormat="1" ht="18" customHeight="1">
      <c r="A35" s="752"/>
      <c r="B35" s="753"/>
      <c r="C35" s="754"/>
      <c r="D35" s="102"/>
      <c r="E35" s="105"/>
      <c r="F35" s="103"/>
      <c r="G35" s="104"/>
      <c r="H35" s="755"/>
      <c r="I35" s="756"/>
      <c r="J35" s="756"/>
      <c r="K35" s="756"/>
      <c r="L35" s="756"/>
      <c r="M35" s="757"/>
      <c r="N35" s="93"/>
      <c r="O35" s="94"/>
    </row>
    <row r="36" spans="1:16" s="45" customFormat="1" ht="18" customHeight="1">
      <c r="A36" s="752"/>
      <c r="B36" s="753"/>
      <c r="C36" s="754"/>
      <c r="D36" s="102"/>
      <c r="E36" s="105"/>
      <c r="F36" s="103"/>
      <c r="G36" s="104"/>
      <c r="H36" s="755"/>
      <c r="I36" s="756"/>
      <c r="J36" s="756"/>
      <c r="K36" s="756"/>
      <c r="L36" s="756"/>
      <c r="M36" s="757"/>
      <c r="N36" s="93"/>
      <c r="O36" s="94"/>
    </row>
    <row r="37" spans="1:16" s="45" customFormat="1" ht="18" customHeight="1">
      <c r="A37" s="752"/>
      <c r="B37" s="753"/>
      <c r="C37" s="754"/>
      <c r="D37" s="102"/>
      <c r="E37" s="105"/>
      <c r="F37" s="103"/>
      <c r="G37" s="104"/>
      <c r="H37" s="755"/>
      <c r="I37" s="756"/>
      <c r="J37" s="756"/>
      <c r="K37" s="756"/>
      <c r="L37" s="756"/>
      <c r="M37" s="757"/>
      <c r="N37" s="93"/>
      <c r="O37" s="94"/>
    </row>
    <row r="38" spans="1:16" s="45" customFormat="1" ht="18" customHeight="1">
      <c r="A38" s="752"/>
      <c r="B38" s="753"/>
      <c r="C38" s="754"/>
      <c r="D38" s="102"/>
      <c r="E38" s="105"/>
      <c r="F38" s="103"/>
      <c r="G38" s="104"/>
      <c r="H38" s="755"/>
      <c r="I38" s="756"/>
      <c r="J38" s="756"/>
      <c r="K38" s="756"/>
      <c r="L38" s="756"/>
      <c r="M38" s="757"/>
      <c r="N38" s="93"/>
      <c r="O38" s="94"/>
    </row>
    <row r="39" spans="1:16">
      <c r="A39" s="46" t="s">
        <v>60</v>
      </c>
      <c r="B39" s="47"/>
      <c r="C39" s="47" t="s">
        <v>75</v>
      </c>
      <c r="D39" s="48"/>
      <c r="E39" s="48"/>
      <c r="G39" s="763" t="s">
        <v>76</v>
      </c>
      <c r="H39" s="764"/>
      <c r="I39" s="764"/>
      <c r="J39" s="764"/>
      <c r="K39" s="764"/>
      <c r="L39" s="764"/>
      <c r="M39" s="764"/>
      <c r="N39" s="764"/>
      <c r="O39" s="765"/>
      <c r="P39" s="48"/>
    </row>
    <row r="40" spans="1:16" ht="15.75" customHeight="1">
      <c r="A40" s="766"/>
      <c r="B40" s="766"/>
      <c r="C40" s="49"/>
      <c r="H40" s="767" t="s">
        <v>59</v>
      </c>
      <c r="I40" s="768"/>
      <c r="J40" s="768" t="s">
        <v>77</v>
      </c>
      <c r="K40" s="768"/>
      <c r="L40" s="768"/>
      <c r="M40" s="768" t="s">
        <v>7</v>
      </c>
      <c r="N40" s="768"/>
      <c r="O40" s="769"/>
    </row>
    <row r="41" spans="1:16" ht="20.149999999999999" customHeight="1">
      <c r="A41" s="760"/>
      <c r="B41" s="760"/>
      <c r="C41" s="49"/>
      <c r="F41" s="761"/>
      <c r="G41" s="761"/>
      <c r="H41" s="762"/>
      <c r="I41" s="758"/>
      <c r="J41" s="758"/>
      <c r="K41" s="758"/>
      <c r="L41" s="758"/>
      <c r="M41" s="758"/>
      <c r="N41" s="758"/>
      <c r="O41" s="759"/>
    </row>
  </sheetData>
  <mergeCells count="90">
    <mergeCell ref="G39:O39"/>
    <mergeCell ref="A40:B40"/>
    <mergeCell ref="H40:I40"/>
    <mergeCell ref="J40:L40"/>
    <mergeCell ref="M40:O40"/>
    <mergeCell ref="M41:O41"/>
    <mergeCell ref="A41:B41"/>
    <mergeCell ref="F41:G41"/>
    <mergeCell ref="H41:I41"/>
    <mergeCell ref="J41:L41"/>
    <mergeCell ref="A36:C36"/>
    <mergeCell ref="H36:M36"/>
    <mergeCell ref="A37:C37"/>
    <mergeCell ref="H37:M37"/>
    <mergeCell ref="A38:C38"/>
    <mergeCell ref="H38:M38"/>
    <mergeCell ref="A33:C33"/>
    <mergeCell ref="H33:M33"/>
    <mergeCell ref="A34:C34"/>
    <mergeCell ref="H34:M34"/>
    <mergeCell ref="A35:C35"/>
    <mergeCell ref="H35:M35"/>
    <mergeCell ref="A30:C30"/>
    <mergeCell ref="H30:M30"/>
    <mergeCell ref="A31:C31"/>
    <mergeCell ref="H31:M31"/>
    <mergeCell ref="A32:C32"/>
    <mergeCell ref="H32:M32"/>
    <mergeCell ref="A27:C27"/>
    <mergeCell ref="H27:M27"/>
    <mergeCell ref="A28:C28"/>
    <mergeCell ref="H28:M28"/>
    <mergeCell ref="A29:C29"/>
    <mergeCell ref="H29:M29"/>
    <mergeCell ref="A24:C24"/>
    <mergeCell ref="H24:M24"/>
    <mergeCell ref="A25:C25"/>
    <mergeCell ref="H25:M25"/>
    <mergeCell ref="A26:C26"/>
    <mergeCell ref="H26:M26"/>
    <mergeCell ref="A21:C21"/>
    <mergeCell ref="H21:M21"/>
    <mergeCell ref="A22:C22"/>
    <mergeCell ref="H22:M22"/>
    <mergeCell ref="A23:C23"/>
    <mergeCell ref="H23:M23"/>
    <mergeCell ref="A18:C18"/>
    <mergeCell ref="H18:M18"/>
    <mergeCell ref="A19:C19"/>
    <mergeCell ref="H19:M19"/>
    <mergeCell ref="A20:C20"/>
    <mergeCell ref="H20:M20"/>
    <mergeCell ref="A15:C15"/>
    <mergeCell ref="H15:M15"/>
    <mergeCell ref="A16:C16"/>
    <mergeCell ref="H16:M16"/>
    <mergeCell ref="A17:C17"/>
    <mergeCell ref="H17:M17"/>
    <mergeCell ref="A12:C12"/>
    <mergeCell ref="H12:M12"/>
    <mergeCell ref="A13:C13"/>
    <mergeCell ref="H13:M13"/>
    <mergeCell ref="A14:C14"/>
    <mergeCell ref="H14:M14"/>
    <mergeCell ref="A9:C9"/>
    <mergeCell ref="H9:M9"/>
    <mergeCell ref="A10:C10"/>
    <mergeCell ref="H10:M10"/>
    <mergeCell ref="A11:C11"/>
    <mergeCell ref="H11:M11"/>
    <mergeCell ref="A8:C8"/>
    <mergeCell ref="D8:E8"/>
    <mergeCell ref="H8:M8"/>
    <mergeCell ref="E6:G6"/>
    <mergeCell ref="H6:K6"/>
    <mergeCell ref="A6:D6"/>
    <mergeCell ref="A7:G7"/>
    <mergeCell ref="L6:O6"/>
    <mergeCell ref="A5:B5"/>
    <mergeCell ref="C5:G5"/>
    <mergeCell ref="L5:O5"/>
    <mergeCell ref="A4:B4"/>
    <mergeCell ref="H5:K5"/>
    <mergeCell ref="C4:G4"/>
    <mergeCell ref="J4:O4"/>
    <mergeCell ref="C3:G3"/>
    <mergeCell ref="J3:O3"/>
    <mergeCell ref="A1:O1"/>
    <mergeCell ref="A2:O2"/>
    <mergeCell ref="A3:B3"/>
  </mergeCells>
  <phoneticPr fontId="3" type="noConversion"/>
  <printOptions horizontalCentered="1"/>
  <pageMargins left="0.23622047244094491" right="0.23622047244094491" top="0.51181102362204722" bottom="0.43307086614173229" header="0.43307086614173229" footer="0.23622047244094491"/>
  <pageSetup scale="98" orientation="portrait" r:id="rId1"/>
  <headerFooter alignWithMargins="0">
    <oddHeader>&amp;L&amp;G</oddHeader>
    <oddFooter>&amp;L&amp;7MCC-P_PPAP form_rev01_Feb 2014&amp;C&amp;P/&amp;N&amp;R&amp;7&amp;Z
&amp;F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P41"/>
  <sheetViews>
    <sheetView defaultGridColor="0" colorId="23" workbookViewId="0">
      <selection sqref="A1:O1"/>
    </sheetView>
  </sheetViews>
  <sheetFormatPr defaultColWidth="9.15234375" defaultRowHeight="12.45"/>
  <cols>
    <col min="1" max="1" width="6.15234375" style="1" customWidth="1"/>
    <col min="2" max="3" width="9.69140625" style="1" customWidth="1"/>
    <col min="4" max="5" width="6.53515625" style="1" customWidth="1"/>
    <col min="6" max="6" width="7.84375" style="1" customWidth="1"/>
    <col min="7" max="13" width="6.69140625" style="1" customWidth="1"/>
    <col min="14" max="14" width="4.23046875" style="1" customWidth="1"/>
    <col min="15" max="15" width="4.15234375" style="1" customWidth="1"/>
    <col min="16" max="16384" width="9.15234375" style="1"/>
  </cols>
  <sheetData>
    <row r="1" spans="1:15" ht="17.600000000000001">
      <c r="A1" s="726" t="s">
        <v>62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</row>
    <row r="2" spans="1:15" ht="18.75" customHeight="1">
      <c r="A2" s="728" t="s">
        <v>78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</row>
    <row r="3" spans="1:15" ht="20.149999999999999" customHeight="1">
      <c r="A3" s="50" t="s">
        <v>79</v>
      </c>
      <c r="B3" s="51"/>
      <c r="C3" s="722" t="str">
        <f>'Company Info'!C10</f>
        <v>example</v>
      </c>
      <c r="D3" s="722"/>
      <c r="E3" s="722"/>
      <c r="F3" s="722"/>
      <c r="G3" s="723"/>
      <c r="H3" s="50" t="s">
        <v>64</v>
      </c>
      <c r="I3" s="51"/>
      <c r="J3" s="722" t="str">
        <f>'Company Info'!C3</f>
        <v>FILTER</v>
      </c>
      <c r="K3" s="722"/>
      <c r="L3" s="722"/>
      <c r="M3" s="722"/>
      <c r="N3" s="722"/>
      <c r="O3" s="723"/>
    </row>
    <row r="4" spans="1:15" ht="20.149999999999999" customHeight="1">
      <c r="A4" s="52" t="s">
        <v>80</v>
      </c>
      <c r="B4" s="53"/>
      <c r="C4" s="737" t="str">
        <f>'Company Info'!C16</f>
        <v>example</v>
      </c>
      <c r="D4" s="737"/>
      <c r="E4" s="737"/>
      <c r="F4" s="737"/>
      <c r="G4" s="738"/>
      <c r="H4" s="41" t="s">
        <v>65</v>
      </c>
      <c r="I4" s="54"/>
      <c r="J4" s="776" t="str">
        <f>'Company Info'!C4</f>
        <v>example</v>
      </c>
      <c r="K4" s="776"/>
      <c r="L4" s="776"/>
      <c r="M4" s="776"/>
      <c r="N4" s="776"/>
      <c r="O4" s="777"/>
    </row>
    <row r="5" spans="1:15" ht="20.149999999999999" customHeight="1">
      <c r="A5" s="731" t="s">
        <v>66</v>
      </c>
      <c r="B5" s="732"/>
      <c r="C5" s="722"/>
      <c r="D5" s="722"/>
      <c r="E5" s="722"/>
      <c r="F5" s="722"/>
      <c r="G5" s="723"/>
      <c r="H5" s="736" t="s">
        <v>84</v>
      </c>
      <c r="I5" s="515"/>
      <c r="J5" s="515"/>
      <c r="K5" s="515"/>
      <c r="L5" s="776" t="str">
        <f>'Company Info'!C6</f>
        <v>Enter Rev Level</v>
      </c>
      <c r="M5" s="776"/>
      <c r="N5" s="776"/>
      <c r="O5" s="777"/>
    </row>
    <row r="6" spans="1:15" ht="20.149999999999999" customHeight="1">
      <c r="A6" s="41" t="s">
        <v>143</v>
      </c>
      <c r="B6" s="54"/>
      <c r="C6" s="54"/>
      <c r="D6" s="54"/>
      <c r="E6" s="776"/>
      <c r="F6" s="781"/>
      <c r="G6" s="782"/>
      <c r="H6" s="748" t="s">
        <v>68</v>
      </c>
      <c r="I6" s="535"/>
      <c r="J6" s="535"/>
      <c r="K6" s="535"/>
      <c r="L6" s="737"/>
      <c r="M6" s="737"/>
      <c r="N6" s="737"/>
      <c r="O6" s="738"/>
    </row>
    <row r="7" spans="1:15" ht="20.149999999999999" customHeight="1">
      <c r="A7" s="86" t="s">
        <v>141</v>
      </c>
      <c r="B7" s="54"/>
      <c r="C7" s="54"/>
      <c r="D7" s="55"/>
      <c r="E7" s="55"/>
      <c r="F7" s="55"/>
      <c r="G7" s="55"/>
      <c r="H7" s="41" t="s">
        <v>142</v>
      </c>
      <c r="I7" s="54"/>
      <c r="J7" s="91"/>
      <c r="K7" s="778" t="str">
        <f>'Company Info'!C23</f>
        <v>MCC Oława</v>
      </c>
      <c r="L7" s="779"/>
      <c r="M7" s="779"/>
      <c r="N7" s="779"/>
      <c r="O7" s="780"/>
    </row>
    <row r="8" spans="1:15" ht="24" customHeight="1">
      <c r="A8" s="773" t="s">
        <v>81</v>
      </c>
      <c r="B8" s="774"/>
      <c r="C8" s="775"/>
      <c r="D8" s="742" t="s">
        <v>69</v>
      </c>
      <c r="E8" s="742"/>
      <c r="F8" s="42" t="s">
        <v>70</v>
      </c>
      <c r="G8" s="42" t="s">
        <v>71</v>
      </c>
      <c r="H8" s="743" t="s">
        <v>72</v>
      </c>
      <c r="I8" s="744"/>
      <c r="J8" s="744"/>
      <c r="K8" s="744"/>
      <c r="L8" s="744"/>
      <c r="M8" s="744"/>
      <c r="N8" s="43" t="s">
        <v>73</v>
      </c>
      <c r="O8" s="44" t="s">
        <v>74</v>
      </c>
    </row>
    <row r="9" spans="1:15" s="45" customFormat="1" ht="18" customHeight="1">
      <c r="A9" s="752"/>
      <c r="B9" s="753"/>
      <c r="C9" s="754"/>
      <c r="D9" s="102"/>
      <c r="E9" s="101"/>
      <c r="F9" s="103"/>
      <c r="G9" s="104"/>
      <c r="H9" s="755"/>
      <c r="I9" s="756"/>
      <c r="J9" s="756"/>
      <c r="K9" s="756"/>
      <c r="L9" s="756"/>
      <c r="M9" s="757"/>
      <c r="N9" s="57"/>
      <c r="O9" s="58"/>
    </row>
    <row r="10" spans="1:15" s="45" customFormat="1" ht="18" customHeight="1">
      <c r="A10" s="752"/>
      <c r="B10" s="753"/>
      <c r="C10" s="754"/>
      <c r="D10" s="102"/>
      <c r="E10" s="105"/>
      <c r="F10" s="103"/>
      <c r="G10" s="104"/>
      <c r="H10" s="755"/>
      <c r="I10" s="756"/>
      <c r="J10" s="756"/>
      <c r="K10" s="756"/>
      <c r="L10" s="756"/>
      <c r="M10" s="757"/>
      <c r="N10" s="93"/>
      <c r="O10" s="94"/>
    </row>
    <row r="11" spans="1:15" s="45" customFormat="1" ht="18" customHeight="1">
      <c r="A11" s="752"/>
      <c r="B11" s="753"/>
      <c r="C11" s="754"/>
      <c r="D11" s="102"/>
      <c r="E11" s="105"/>
      <c r="F11" s="103"/>
      <c r="G11" s="104"/>
      <c r="H11" s="755"/>
      <c r="I11" s="756"/>
      <c r="J11" s="756"/>
      <c r="K11" s="756"/>
      <c r="L11" s="756"/>
      <c r="M11" s="757"/>
      <c r="N11" s="93"/>
      <c r="O11" s="94"/>
    </row>
    <row r="12" spans="1:15" s="45" customFormat="1" ht="18" customHeight="1">
      <c r="A12" s="752"/>
      <c r="B12" s="753"/>
      <c r="C12" s="754"/>
      <c r="D12" s="102"/>
      <c r="E12" s="105"/>
      <c r="F12" s="103"/>
      <c r="G12" s="104"/>
      <c r="H12" s="755"/>
      <c r="I12" s="756"/>
      <c r="J12" s="756"/>
      <c r="K12" s="756"/>
      <c r="L12" s="756"/>
      <c r="M12" s="757"/>
      <c r="N12" s="93"/>
      <c r="O12" s="94"/>
    </row>
    <row r="13" spans="1:15" s="45" customFormat="1" ht="18" customHeight="1">
      <c r="A13" s="752"/>
      <c r="B13" s="753"/>
      <c r="C13" s="754"/>
      <c r="D13" s="102"/>
      <c r="E13" s="105"/>
      <c r="F13" s="103"/>
      <c r="G13" s="104"/>
      <c r="H13" s="755"/>
      <c r="I13" s="756"/>
      <c r="J13" s="756"/>
      <c r="K13" s="756"/>
      <c r="L13" s="756"/>
      <c r="M13" s="757"/>
      <c r="N13" s="93"/>
      <c r="O13" s="94"/>
    </row>
    <row r="14" spans="1:15" s="45" customFormat="1" ht="18" customHeight="1">
      <c r="A14" s="752"/>
      <c r="B14" s="753"/>
      <c r="C14" s="754"/>
      <c r="D14" s="102"/>
      <c r="E14" s="105"/>
      <c r="F14" s="103"/>
      <c r="G14" s="104"/>
      <c r="H14" s="755"/>
      <c r="I14" s="756"/>
      <c r="J14" s="756"/>
      <c r="K14" s="756"/>
      <c r="L14" s="756"/>
      <c r="M14" s="757"/>
      <c r="N14" s="93"/>
      <c r="O14" s="94"/>
    </row>
    <row r="15" spans="1:15" s="45" customFormat="1" ht="18" customHeight="1">
      <c r="A15" s="752"/>
      <c r="B15" s="753"/>
      <c r="C15" s="754"/>
      <c r="D15" s="102"/>
      <c r="E15" s="105"/>
      <c r="F15" s="103"/>
      <c r="G15" s="104"/>
      <c r="H15" s="755"/>
      <c r="I15" s="756"/>
      <c r="J15" s="756"/>
      <c r="K15" s="756"/>
      <c r="L15" s="756"/>
      <c r="M15" s="757"/>
      <c r="N15" s="93"/>
      <c r="O15" s="94"/>
    </row>
    <row r="16" spans="1:15" s="45" customFormat="1" ht="18" customHeight="1">
      <c r="A16" s="752"/>
      <c r="B16" s="753"/>
      <c r="C16" s="754"/>
      <c r="D16" s="102"/>
      <c r="E16" s="105"/>
      <c r="F16" s="103"/>
      <c r="G16" s="104"/>
      <c r="H16" s="755"/>
      <c r="I16" s="756"/>
      <c r="J16" s="756"/>
      <c r="K16" s="756"/>
      <c r="L16" s="756"/>
      <c r="M16" s="757"/>
      <c r="N16" s="93"/>
      <c r="O16" s="94"/>
    </row>
    <row r="17" spans="1:15" s="45" customFormat="1" ht="18" customHeight="1">
      <c r="A17" s="752"/>
      <c r="B17" s="753"/>
      <c r="C17" s="754"/>
      <c r="D17" s="102"/>
      <c r="E17" s="105"/>
      <c r="F17" s="103"/>
      <c r="G17" s="104"/>
      <c r="H17" s="755"/>
      <c r="I17" s="756"/>
      <c r="J17" s="756"/>
      <c r="K17" s="756"/>
      <c r="L17" s="756"/>
      <c r="M17" s="757"/>
      <c r="N17" s="93"/>
      <c r="O17" s="94"/>
    </row>
    <row r="18" spans="1:15" s="45" customFormat="1" ht="18" customHeight="1">
      <c r="A18" s="752"/>
      <c r="B18" s="753"/>
      <c r="C18" s="754"/>
      <c r="D18" s="102"/>
      <c r="E18" s="105"/>
      <c r="F18" s="103"/>
      <c r="G18" s="104"/>
      <c r="H18" s="755"/>
      <c r="I18" s="756"/>
      <c r="J18" s="756"/>
      <c r="K18" s="756"/>
      <c r="L18" s="756"/>
      <c r="M18" s="757"/>
      <c r="N18" s="93"/>
      <c r="O18" s="94"/>
    </row>
    <row r="19" spans="1:15" s="45" customFormat="1" ht="18" customHeight="1">
      <c r="A19" s="752"/>
      <c r="B19" s="753"/>
      <c r="C19" s="754"/>
      <c r="D19" s="102"/>
      <c r="E19" s="105"/>
      <c r="F19" s="103"/>
      <c r="G19" s="104"/>
      <c r="H19" s="755"/>
      <c r="I19" s="756"/>
      <c r="J19" s="756"/>
      <c r="K19" s="756"/>
      <c r="L19" s="756"/>
      <c r="M19" s="757"/>
      <c r="N19" s="93"/>
      <c r="O19" s="94"/>
    </row>
    <row r="20" spans="1:15" s="45" customFormat="1" ht="18" customHeight="1">
      <c r="A20" s="752"/>
      <c r="B20" s="753"/>
      <c r="C20" s="754"/>
      <c r="D20" s="102"/>
      <c r="E20" s="105"/>
      <c r="F20" s="103"/>
      <c r="G20" s="104"/>
      <c r="H20" s="755"/>
      <c r="I20" s="756"/>
      <c r="J20" s="756"/>
      <c r="K20" s="756"/>
      <c r="L20" s="756"/>
      <c r="M20" s="757"/>
      <c r="N20" s="93"/>
      <c r="O20" s="94"/>
    </row>
    <row r="21" spans="1:15" s="45" customFormat="1" ht="18" customHeight="1">
      <c r="A21" s="752"/>
      <c r="B21" s="753"/>
      <c r="C21" s="754"/>
      <c r="D21" s="102"/>
      <c r="E21" s="105"/>
      <c r="F21" s="103"/>
      <c r="G21" s="104"/>
      <c r="H21" s="755"/>
      <c r="I21" s="756"/>
      <c r="J21" s="756"/>
      <c r="K21" s="756"/>
      <c r="L21" s="756"/>
      <c r="M21" s="757"/>
      <c r="N21" s="93"/>
      <c r="O21" s="94"/>
    </row>
    <row r="22" spans="1:15" s="45" customFormat="1" ht="18" customHeight="1">
      <c r="A22" s="752"/>
      <c r="B22" s="753"/>
      <c r="C22" s="754"/>
      <c r="D22" s="102"/>
      <c r="E22" s="105"/>
      <c r="F22" s="103"/>
      <c r="G22" s="104"/>
      <c r="H22" s="755"/>
      <c r="I22" s="756"/>
      <c r="J22" s="756"/>
      <c r="K22" s="756"/>
      <c r="L22" s="756"/>
      <c r="M22" s="757"/>
      <c r="N22" s="93"/>
      <c r="O22" s="94"/>
    </row>
    <row r="23" spans="1:15" s="45" customFormat="1" ht="18" customHeight="1">
      <c r="A23" s="752"/>
      <c r="B23" s="753"/>
      <c r="C23" s="754"/>
      <c r="D23" s="102"/>
      <c r="E23" s="105"/>
      <c r="F23" s="103"/>
      <c r="G23" s="104"/>
      <c r="H23" s="755"/>
      <c r="I23" s="756"/>
      <c r="J23" s="756"/>
      <c r="K23" s="756"/>
      <c r="L23" s="756"/>
      <c r="M23" s="757"/>
      <c r="N23" s="93"/>
      <c r="O23" s="94"/>
    </row>
    <row r="24" spans="1:15" s="45" customFormat="1" ht="18" customHeight="1">
      <c r="A24" s="752"/>
      <c r="B24" s="753"/>
      <c r="C24" s="754"/>
      <c r="D24" s="102"/>
      <c r="E24" s="105"/>
      <c r="F24" s="103"/>
      <c r="G24" s="104"/>
      <c r="H24" s="755"/>
      <c r="I24" s="756"/>
      <c r="J24" s="756"/>
      <c r="K24" s="756"/>
      <c r="L24" s="756"/>
      <c r="M24" s="757"/>
      <c r="N24" s="93"/>
      <c r="O24" s="94"/>
    </row>
    <row r="25" spans="1:15" s="45" customFormat="1" ht="18" customHeight="1">
      <c r="A25" s="752"/>
      <c r="B25" s="753"/>
      <c r="C25" s="754"/>
      <c r="D25" s="102"/>
      <c r="E25" s="105"/>
      <c r="F25" s="103"/>
      <c r="G25" s="104"/>
      <c r="H25" s="755"/>
      <c r="I25" s="756"/>
      <c r="J25" s="756"/>
      <c r="K25" s="756"/>
      <c r="L25" s="756"/>
      <c r="M25" s="757"/>
      <c r="N25" s="93"/>
      <c r="O25" s="94"/>
    </row>
    <row r="26" spans="1:15" s="45" customFormat="1" ht="18" customHeight="1">
      <c r="A26" s="752"/>
      <c r="B26" s="753"/>
      <c r="C26" s="754"/>
      <c r="D26" s="102"/>
      <c r="E26" s="105"/>
      <c r="F26" s="103"/>
      <c r="G26" s="104"/>
      <c r="H26" s="755"/>
      <c r="I26" s="756"/>
      <c r="J26" s="756"/>
      <c r="K26" s="756"/>
      <c r="L26" s="756"/>
      <c r="M26" s="757"/>
      <c r="N26" s="93"/>
      <c r="O26" s="94"/>
    </row>
    <row r="27" spans="1:15" s="45" customFormat="1" ht="18" customHeight="1">
      <c r="A27" s="752"/>
      <c r="B27" s="753"/>
      <c r="C27" s="754"/>
      <c r="D27" s="102"/>
      <c r="E27" s="105"/>
      <c r="F27" s="103"/>
      <c r="G27" s="104"/>
      <c r="H27" s="755"/>
      <c r="I27" s="756"/>
      <c r="J27" s="756"/>
      <c r="K27" s="756"/>
      <c r="L27" s="756"/>
      <c r="M27" s="757"/>
      <c r="N27" s="93"/>
      <c r="O27" s="94"/>
    </row>
    <row r="28" spans="1:15" s="45" customFormat="1" ht="18" customHeight="1">
      <c r="A28" s="752"/>
      <c r="B28" s="753"/>
      <c r="C28" s="754"/>
      <c r="D28" s="102"/>
      <c r="E28" s="105"/>
      <c r="F28" s="103"/>
      <c r="G28" s="104"/>
      <c r="H28" s="755"/>
      <c r="I28" s="756"/>
      <c r="J28" s="756"/>
      <c r="K28" s="756"/>
      <c r="L28" s="756"/>
      <c r="M28" s="757"/>
      <c r="N28" s="93"/>
      <c r="O28" s="94"/>
    </row>
    <row r="29" spans="1:15" s="45" customFormat="1" ht="18" customHeight="1">
      <c r="A29" s="752"/>
      <c r="B29" s="753"/>
      <c r="C29" s="754"/>
      <c r="D29" s="102"/>
      <c r="E29" s="105"/>
      <c r="F29" s="103"/>
      <c r="G29" s="104"/>
      <c r="H29" s="755"/>
      <c r="I29" s="756"/>
      <c r="J29" s="756"/>
      <c r="K29" s="756"/>
      <c r="L29" s="756"/>
      <c r="M29" s="757"/>
      <c r="N29" s="93"/>
      <c r="O29" s="94"/>
    </row>
    <row r="30" spans="1:15" s="45" customFormat="1" ht="18" customHeight="1">
      <c r="A30" s="752"/>
      <c r="B30" s="753"/>
      <c r="C30" s="754"/>
      <c r="D30" s="102"/>
      <c r="E30" s="105"/>
      <c r="F30" s="103"/>
      <c r="G30" s="104"/>
      <c r="H30" s="755"/>
      <c r="I30" s="756"/>
      <c r="J30" s="756"/>
      <c r="K30" s="756"/>
      <c r="L30" s="756"/>
      <c r="M30" s="757"/>
      <c r="N30" s="93"/>
      <c r="O30" s="94"/>
    </row>
    <row r="31" spans="1:15" s="45" customFormat="1" ht="18" customHeight="1">
      <c r="A31" s="752"/>
      <c r="B31" s="753"/>
      <c r="C31" s="754"/>
      <c r="D31" s="102"/>
      <c r="E31" s="105"/>
      <c r="F31" s="103"/>
      <c r="G31" s="104"/>
      <c r="H31" s="755"/>
      <c r="I31" s="756"/>
      <c r="J31" s="756"/>
      <c r="K31" s="756"/>
      <c r="L31" s="756"/>
      <c r="M31" s="757"/>
      <c r="N31" s="93"/>
      <c r="O31" s="94"/>
    </row>
    <row r="32" spans="1:15" s="45" customFormat="1" ht="18" customHeight="1">
      <c r="A32" s="752"/>
      <c r="B32" s="753"/>
      <c r="C32" s="754"/>
      <c r="D32" s="102"/>
      <c r="E32" s="105"/>
      <c r="F32" s="103"/>
      <c r="G32" s="104"/>
      <c r="H32" s="755"/>
      <c r="I32" s="756"/>
      <c r="J32" s="756"/>
      <c r="K32" s="756"/>
      <c r="L32" s="756"/>
      <c r="M32" s="757"/>
      <c r="N32" s="93"/>
      <c r="O32" s="94"/>
    </row>
    <row r="33" spans="1:16" s="45" customFormat="1" ht="18" customHeight="1">
      <c r="A33" s="752"/>
      <c r="B33" s="753"/>
      <c r="C33" s="754"/>
      <c r="D33" s="102"/>
      <c r="E33" s="105"/>
      <c r="F33" s="103"/>
      <c r="G33" s="104"/>
      <c r="H33" s="755"/>
      <c r="I33" s="756"/>
      <c r="J33" s="756"/>
      <c r="K33" s="756"/>
      <c r="L33" s="756"/>
      <c r="M33" s="757"/>
      <c r="N33" s="93"/>
      <c r="O33" s="94"/>
    </row>
    <row r="34" spans="1:16" s="45" customFormat="1" ht="18" customHeight="1">
      <c r="A34" s="752"/>
      <c r="B34" s="753"/>
      <c r="C34" s="754"/>
      <c r="D34" s="102"/>
      <c r="E34" s="105"/>
      <c r="F34" s="103"/>
      <c r="G34" s="104"/>
      <c r="H34" s="755"/>
      <c r="I34" s="756"/>
      <c r="J34" s="756"/>
      <c r="K34" s="756"/>
      <c r="L34" s="756"/>
      <c r="M34" s="757"/>
      <c r="N34" s="93"/>
      <c r="O34" s="94"/>
    </row>
    <row r="35" spans="1:16" s="45" customFormat="1" ht="18" customHeight="1">
      <c r="A35" s="752"/>
      <c r="B35" s="753"/>
      <c r="C35" s="754"/>
      <c r="D35" s="102"/>
      <c r="E35" s="105"/>
      <c r="F35" s="103"/>
      <c r="G35" s="104"/>
      <c r="H35" s="755"/>
      <c r="I35" s="756"/>
      <c r="J35" s="756"/>
      <c r="K35" s="756"/>
      <c r="L35" s="756"/>
      <c r="M35" s="757"/>
      <c r="N35" s="93"/>
      <c r="O35" s="94"/>
    </row>
    <row r="36" spans="1:16" s="45" customFormat="1" ht="18" customHeight="1">
      <c r="A36" s="752"/>
      <c r="B36" s="753"/>
      <c r="C36" s="754"/>
      <c r="D36" s="102"/>
      <c r="E36" s="105"/>
      <c r="F36" s="103"/>
      <c r="G36" s="104"/>
      <c r="H36" s="755"/>
      <c r="I36" s="756"/>
      <c r="J36" s="756"/>
      <c r="K36" s="756"/>
      <c r="L36" s="756"/>
      <c r="M36" s="757"/>
      <c r="N36" s="93"/>
      <c r="O36" s="94"/>
    </row>
    <row r="37" spans="1:16" s="45" customFormat="1" ht="18" customHeight="1">
      <c r="A37" s="752"/>
      <c r="B37" s="753"/>
      <c r="C37" s="754"/>
      <c r="D37" s="102"/>
      <c r="E37" s="105"/>
      <c r="F37" s="103"/>
      <c r="G37" s="104"/>
      <c r="H37" s="755"/>
      <c r="I37" s="756"/>
      <c r="J37" s="756"/>
      <c r="K37" s="756"/>
      <c r="L37" s="756"/>
      <c r="M37" s="757"/>
      <c r="N37" s="93"/>
      <c r="O37" s="94"/>
    </row>
    <row r="38" spans="1:16" s="45" customFormat="1" ht="18" customHeight="1">
      <c r="A38" s="752"/>
      <c r="B38" s="753"/>
      <c r="C38" s="754"/>
      <c r="D38" s="102"/>
      <c r="E38" s="105"/>
      <c r="F38" s="103"/>
      <c r="G38" s="104"/>
      <c r="H38" s="755"/>
      <c r="I38" s="756"/>
      <c r="J38" s="756"/>
      <c r="K38" s="756"/>
      <c r="L38" s="756"/>
      <c r="M38" s="757"/>
      <c r="N38" s="93"/>
      <c r="O38" s="94"/>
    </row>
    <row r="39" spans="1:16">
      <c r="A39" s="46" t="s">
        <v>60</v>
      </c>
      <c r="B39" s="47"/>
      <c r="C39" s="47" t="s">
        <v>82</v>
      </c>
      <c r="D39" s="47"/>
      <c r="E39" s="47"/>
      <c r="F39" s="47"/>
      <c r="G39" s="763" t="s">
        <v>76</v>
      </c>
      <c r="H39" s="764"/>
      <c r="I39" s="764"/>
      <c r="J39" s="764"/>
      <c r="K39" s="764"/>
      <c r="L39" s="764"/>
      <c r="M39" s="764"/>
      <c r="N39" s="764"/>
      <c r="O39" s="765"/>
      <c r="P39" s="48"/>
    </row>
    <row r="40" spans="1:16" ht="15.75" customHeight="1">
      <c r="A40" s="766"/>
      <c r="B40" s="766"/>
      <c r="C40" s="49"/>
      <c r="H40" s="772" t="s">
        <v>59</v>
      </c>
      <c r="I40" s="770"/>
      <c r="J40" s="770" t="s">
        <v>77</v>
      </c>
      <c r="K40" s="770"/>
      <c r="L40" s="770"/>
      <c r="M40" s="770" t="s">
        <v>7</v>
      </c>
      <c r="N40" s="770"/>
      <c r="O40" s="771"/>
    </row>
    <row r="41" spans="1:16" ht="20.149999999999999" customHeight="1">
      <c r="A41" s="760"/>
      <c r="B41" s="760"/>
      <c r="C41" s="49"/>
      <c r="F41" s="761"/>
      <c r="G41" s="761"/>
      <c r="H41" s="762"/>
      <c r="I41" s="758"/>
      <c r="J41" s="758"/>
      <c r="K41" s="758"/>
      <c r="L41" s="758"/>
      <c r="M41" s="758"/>
      <c r="N41" s="758"/>
      <c r="O41" s="759"/>
    </row>
  </sheetData>
  <mergeCells count="87">
    <mergeCell ref="K7:O7"/>
    <mergeCell ref="H5:K5"/>
    <mergeCell ref="H6:K6"/>
    <mergeCell ref="A2:O2"/>
    <mergeCell ref="L6:O6"/>
    <mergeCell ref="E6:G6"/>
    <mergeCell ref="A1:O1"/>
    <mergeCell ref="A5:B5"/>
    <mergeCell ref="C5:G5"/>
    <mergeCell ref="L5:O5"/>
    <mergeCell ref="C3:G3"/>
    <mergeCell ref="J3:O3"/>
    <mergeCell ref="C4:G4"/>
    <mergeCell ref="J4:O4"/>
    <mergeCell ref="A11:C11"/>
    <mergeCell ref="H11:M11"/>
    <mergeCell ref="A10:C10"/>
    <mergeCell ref="H10:M10"/>
    <mergeCell ref="A8:C8"/>
    <mergeCell ref="D8:E8"/>
    <mergeCell ref="H8:M8"/>
    <mergeCell ref="A9:C9"/>
    <mergeCell ref="H9:M9"/>
    <mergeCell ref="A14:C14"/>
    <mergeCell ref="H14:M14"/>
    <mergeCell ref="A15:C15"/>
    <mergeCell ref="H15:M15"/>
    <mergeCell ref="A12:C12"/>
    <mergeCell ref="H12:M12"/>
    <mergeCell ref="A13:C13"/>
    <mergeCell ref="H13:M13"/>
    <mergeCell ref="A18:C18"/>
    <mergeCell ref="H18:M18"/>
    <mergeCell ref="A19:C19"/>
    <mergeCell ref="H19:M19"/>
    <mergeCell ref="A16:C16"/>
    <mergeCell ref="H16:M16"/>
    <mergeCell ref="A17:C17"/>
    <mergeCell ref="H17:M17"/>
    <mergeCell ref="A22:C22"/>
    <mergeCell ref="H22:M22"/>
    <mergeCell ref="A23:C23"/>
    <mergeCell ref="H23:M23"/>
    <mergeCell ref="A20:C20"/>
    <mergeCell ref="H20:M20"/>
    <mergeCell ref="A21:C21"/>
    <mergeCell ref="H21:M21"/>
    <mergeCell ref="A26:C26"/>
    <mergeCell ref="H26:M26"/>
    <mergeCell ref="A27:C27"/>
    <mergeCell ref="H27:M27"/>
    <mergeCell ref="A24:C24"/>
    <mergeCell ref="H24:M24"/>
    <mergeCell ref="A25:C25"/>
    <mergeCell ref="H25:M25"/>
    <mergeCell ref="A30:C30"/>
    <mergeCell ref="H30:M30"/>
    <mergeCell ref="A31:C31"/>
    <mergeCell ref="H31:M31"/>
    <mergeCell ref="A28:C28"/>
    <mergeCell ref="H28:M28"/>
    <mergeCell ref="A29:C29"/>
    <mergeCell ref="H29:M29"/>
    <mergeCell ref="A34:C34"/>
    <mergeCell ref="H34:M34"/>
    <mergeCell ref="A35:C35"/>
    <mergeCell ref="H35:M35"/>
    <mergeCell ref="A32:C32"/>
    <mergeCell ref="H32:M32"/>
    <mergeCell ref="A33:C33"/>
    <mergeCell ref="H33:M33"/>
    <mergeCell ref="J40:L40"/>
    <mergeCell ref="M40:O40"/>
    <mergeCell ref="A36:C36"/>
    <mergeCell ref="H36:M36"/>
    <mergeCell ref="A37:C37"/>
    <mergeCell ref="H37:M37"/>
    <mergeCell ref="A38:C38"/>
    <mergeCell ref="H38:M38"/>
    <mergeCell ref="G39:O39"/>
    <mergeCell ref="A40:B40"/>
    <mergeCell ref="H40:I40"/>
    <mergeCell ref="M41:O41"/>
    <mergeCell ref="A41:B41"/>
    <mergeCell ref="F41:G41"/>
    <mergeCell ref="H41:I41"/>
    <mergeCell ref="J41:L41"/>
  </mergeCells>
  <phoneticPr fontId="3" type="noConversion"/>
  <printOptions horizontalCentered="1"/>
  <pageMargins left="0.23622047244094491" right="0.23622047244094491" top="0.9055118110236221" bottom="0.43307086614173229" header="0.11811023622047245" footer="0.31496062992125984"/>
  <pageSetup scale="95" orientation="portrait" r:id="rId1"/>
  <headerFooter alignWithMargins="0">
    <oddHeader>&amp;L&amp;G</oddHeader>
    <oddFooter>&amp;L&amp;7MCC-P_PPAP form_rev01_Feb 2014&amp;C&amp;P/&amp;N&amp;R&amp;7&amp;Z
&amp;F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4"/>
  <sheetViews>
    <sheetView defaultGridColor="0" colorId="23" workbookViewId="0">
      <pane xSplit="1" ySplit="10" topLeftCell="B26" activePane="bottomRight" state="frozen"/>
      <selection pane="topRight" activeCell="B1" sqref="B1"/>
      <selection pane="bottomLeft" activeCell="A11" sqref="A11"/>
      <selection pane="bottomRight" sqref="A1:O1"/>
    </sheetView>
  </sheetViews>
  <sheetFormatPr defaultColWidth="9.15234375" defaultRowHeight="12.45"/>
  <cols>
    <col min="1" max="1" width="8.53515625" style="172" customWidth="1"/>
    <col min="2" max="2" width="9.3828125" style="172" customWidth="1"/>
    <col min="3" max="3" width="10.84375" style="172" customWidth="1"/>
    <col min="4" max="5" width="6.23046875" style="172" customWidth="1"/>
    <col min="6" max="6" width="11.84375" style="172" bestFit="1" customWidth="1"/>
    <col min="7" max="7" width="6.69140625" style="172" customWidth="1"/>
    <col min="8" max="8" width="10.15234375" style="172" customWidth="1"/>
    <col min="9" max="12" width="8.84375" style="172" bestFit="1" customWidth="1"/>
    <col min="13" max="13" width="6.84375" style="172" customWidth="1"/>
    <col min="14" max="14" width="4.23046875" style="172" customWidth="1"/>
    <col min="15" max="15" width="4.15234375" style="172" customWidth="1"/>
    <col min="16" max="16384" width="9.15234375" style="172"/>
  </cols>
  <sheetData>
    <row r="1" spans="1:15" ht="17.600000000000001">
      <c r="A1" s="783" t="s">
        <v>62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</row>
    <row r="2" spans="1:15" ht="22.75">
      <c r="A2" s="785" t="s">
        <v>83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</row>
    <row r="3" spans="1:15" s="176" customFormat="1" ht="20.149999999999999" customHeight="1">
      <c r="A3" s="173" t="s">
        <v>79</v>
      </c>
      <c r="B3" s="174"/>
      <c r="C3" s="787" t="str">
        <f>'Company Info'!C10</f>
        <v>example</v>
      </c>
      <c r="D3" s="787"/>
      <c r="E3" s="787"/>
      <c r="F3" s="787"/>
      <c r="G3" s="788"/>
      <c r="H3" s="175" t="s">
        <v>64</v>
      </c>
      <c r="I3" s="174"/>
      <c r="J3" s="787" t="s">
        <v>345</v>
      </c>
      <c r="K3" s="787"/>
      <c r="L3" s="787"/>
      <c r="M3" s="787"/>
      <c r="N3" s="787"/>
      <c r="O3" s="788"/>
    </row>
    <row r="4" spans="1:15" s="176" customFormat="1" ht="20.149999999999999" customHeight="1">
      <c r="A4" s="789" t="s">
        <v>80</v>
      </c>
      <c r="B4" s="790"/>
      <c r="C4" s="791" t="str">
        <f>'Company Info'!C16</f>
        <v>example</v>
      </c>
      <c r="D4" s="791"/>
      <c r="E4" s="791"/>
      <c r="F4" s="791"/>
      <c r="G4" s="792"/>
      <c r="H4" s="177" t="s">
        <v>65</v>
      </c>
      <c r="I4" s="178"/>
      <c r="J4" s="793" t="str">
        <f>'Company Info'!C4</f>
        <v>example</v>
      </c>
      <c r="K4" s="793"/>
      <c r="L4" s="793"/>
      <c r="M4" s="793"/>
      <c r="N4" s="793"/>
      <c r="O4" s="794"/>
    </row>
    <row r="5" spans="1:15" s="176" customFormat="1" ht="24" customHeight="1">
      <c r="A5" s="795" t="s">
        <v>139</v>
      </c>
      <c r="B5" s="796"/>
      <c r="C5" s="797"/>
      <c r="D5" s="795" t="s">
        <v>242</v>
      </c>
      <c r="E5" s="796"/>
      <c r="F5" s="796"/>
      <c r="G5" s="797"/>
      <c r="H5" s="177" t="s">
        <v>84</v>
      </c>
      <c r="I5" s="178"/>
      <c r="J5" s="178"/>
      <c r="K5" s="793" t="str">
        <f>'Company Info'!C6</f>
        <v>Enter Rev Level</v>
      </c>
      <c r="L5" s="793"/>
      <c r="M5" s="793"/>
      <c r="N5" s="793"/>
      <c r="O5" s="794"/>
    </row>
    <row r="6" spans="1:15" s="176" customFormat="1" ht="20.149999999999999" customHeight="1">
      <c r="A6" s="798" t="s">
        <v>343</v>
      </c>
      <c r="B6" s="799"/>
      <c r="C6" s="799"/>
      <c r="D6" s="798" t="s">
        <v>342</v>
      </c>
      <c r="E6" s="799"/>
      <c r="F6" s="799"/>
      <c r="G6" s="802"/>
      <c r="H6" s="177" t="s">
        <v>68</v>
      </c>
      <c r="I6" s="178"/>
      <c r="J6" s="178"/>
      <c r="K6" s="793"/>
      <c r="L6" s="804"/>
      <c r="M6" s="804"/>
      <c r="N6" s="804"/>
      <c r="O6" s="805"/>
    </row>
    <row r="7" spans="1:15" s="176" customFormat="1" ht="27" customHeight="1">
      <c r="A7" s="800"/>
      <c r="B7" s="801"/>
      <c r="C7" s="801"/>
      <c r="D7" s="800"/>
      <c r="E7" s="801"/>
      <c r="F7" s="801"/>
      <c r="G7" s="803"/>
      <c r="H7" s="806" t="s">
        <v>241</v>
      </c>
      <c r="I7" s="807"/>
      <c r="J7" s="807"/>
      <c r="K7" s="807"/>
      <c r="L7" s="807"/>
      <c r="M7" s="807"/>
      <c r="N7" s="807"/>
      <c r="O7" s="808"/>
    </row>
    <row r="8" spans="1:15" s="176" customFormat="1" ht="20.149999999999999" customHeight="1">
      <c r="A8" s="179" t="s">
        <v>243</v>
      </c>
      <c r="B8" s="809" t="s">
        <v>244</v>
      </c>
      <c r="C8" s="810"/>
      <c r="D8" s="809" t="s">
        <v>87</v>
      </c>
      <c r="E8" s="810"/>
      <c r="F8" s="179" t="s">
        <v>70</v>
      </c>
      <c r="G8" s="179" t="s">
        <v>71</v>
      </c>
      <c r="H8" s="811" t="s">
        <v>140</v>
      </c>
      <c r="I8" s="811"/>
      <c r="J8" s="811"/>
      <c r="K8" s="811"/>
      <c r="L8" s="811"/>
      <c r="M8" s="811"/>
      <c r="N8" s="179" t="s">
        <v>73</v>
      </c>
      <c r="O8" s="179" t="s">
        <v>74</v>
      </c>
    </row>
    <row r="9" spans="1:15" s="176" customFormat="1" ht="20.149999999999999" customHeight="1">
      <c r="A9" s="180"/>
      <c r="B9" s="812"/>
      <c r="C9" s="812"/>
      <c r="D9" s="180"/>
      <c r="E9" s="180"/>
      <c r="F9" s="278">
        <v>42923</v>
      </c>
      <c r="G9" s="180">
        <v>2</v>
      </c>
      <c r="H9" s="181">
        <v>1</v>
      </c>
      <c r="I9" s="182">
        <v>2</v>
      </c>
      <c r="J9" s="182">
        <v>3</v>
      </c>
      <c r="K9" s="182"/>
      <c r="L9" s="182"/>
      <c r="M9" s="182"/>
      <c r="N9" s="182"/>
      <c r="O9" s="182"/>
    </row>
    <row r="10" spans="1:15" ht="24" customHeight="1">
      <c r="A10" s="179" t="s">
        <v>85</v>
      </c>
      <c r="B10" s="811" t="s">
        <v>86</v>
      </c>
      <c r="C10" s="811"/>
      <c r="D10" s="811" t="s">
        <v>87</v>
      </c>
      <c r="E10" s="811"/>
      <c r="F10" s="179" t="s">
        <v>70</v>
      </c>
      <c r="G10" s="179" t="s">
        <v>71</v>
      </c>
      <c r="H10" s="811" t="s">
        <v>140</v>
      </c>
      <c r="I10" s="811"/>
      <c r="J10" s="811"/>
      <c r="K10" s="811"/>
      <c r="L10" s="811"/>
      <c r="M10" s="811"/>
      <c r="N10" s="179" t="s">
        <v>73</v>
      </c>
      <c r="O10" s="179" t="s">
        <v>74</v>
      </c>
    </row>
    <row r="11" spans="1:15" s="185" customFormat="1" ht="18" customHeight="1">
      <c r="A11" s="281">
        <v>1</v>
      </c>
      <c r="B11" s="298">
        <v>19</v>
      </c>
      <c r="C11" s="299"/>
      <c r="D11" s="284">
        <v>-1</v>
      </c>
      <c r="E11" s="285">
        <v>1</v>
      </c>
      <c r="F11" s="278"/>
      <c r="G11" s="287"/>
      <c r="H11" s="286"/>
      <c r="I11" s="286"/>
      <c r="J11" s="286"/>
      <c r="K11" s="286"/>
      <c r="L11" s="286"/>
      <c r="M11" s="192"/>
      <c r="N11" s="183" t="str">
        <f t="shared" ref="N11:N13" si="0">IF(C11="basic","X",IF(MAX(H11:M11)&gt;(B11+E11),"",IF(MIN(H11:M11)&lt;(B11+D11),"","X")))</f>
        <v/>
      </c>
      <c r="O11" s="184"/>
    </row>
    <row r="12" spans="1:15" s="185" customFormat="1" ht="18" customHeight="1">
      <c r="A12" s="282">
        <v>2</v>
      </c>
      <c r="B12" s="298"/>
      <c r="C12" s="299"/>
      <c r="D12" s="284"/>
      <c r="E12" s="285"/>
      <c r="F12" s="278"/>
      <c r="G12" s="287"/>
      <c r="H12" s="286"/>
      <c r="I12" s="286"/>
      <c r="J12" s="286"/>
      <c r="K12" s="286"/>
      <c r="L12" s="286"/>
      <c r="M12" s="192"/>
      <c r="N12" s="183" t="str">
        <f t="shared" si="0"/>
        <v>X</v>
      </c>
      <c r="O12" s="184"/>
    </row>
    <row r="13" spans="1:15" s="185" customFormat="1" ht="18" customHeight="1">
      <c r="A13" s="283">
        <v>3</v>
      </c>
      <c r="B13" s="298"/>
      <c r="C13" s="299"/>
      <c r="D13" s="284"/>
      <c r="E13" s="285"/>
      <c r="F13" s="278"/>
      <c r="G13" s="287"/>
      <c r="H13" s="286"/>
      <c r="I13" s="286"/>
      <c r="J13" s="286"/>
      <c r="K13" s="286"/>
      <c r="L13" s="286"/>
      <c r="M13" s="192"/>
      <c r="N13" s="183" t="str">
        <f t="shared" si="0"/>
        <v>X</v>
      </c>
      <c r="O13" s="184"/>
    </row>
    <row r="14" spans="1:15" s="185" customFormat="1" ht="18" customHeight="1">
      <c r="A14" s="283">
        <v>4</v>
      </c>
      <c r="B14" s="298"/>
      <c r="C14" s="299"/>
      <c r="D14" s="284"/>
      <c r="E14" s="285"/>
      <c r="F14" s="278"/>
      <c r="G14" s="287"/>
      <c r="H14" s="286"/>
      <c r="I14" s="286"/>
      <c r="J14" s="286"/>
      <c r="K14" s="286"/>
      <c r="L14" s="286"/>
      <c r="M14" s="192"/>
      <c r="N14" s="183" t="str">
        <f t="shared" ref="N14:N16" si="1">IF(C14="basic","X",IF(MAX(H14:M14)&gt;(B14+E14),"",IF(MIN(H14:M14)&lt;(B14+D14),"","X")))</f>
        <v>X</v>
      </c>
      <c r="O14" s="184"/>
    </row>
    <row r="15" spans="1:15" s="185" customFormat="1" ht="18" customHeight="1">
      <c r="A15" s="283">
        <v>5</v>
      </c>
      <c r="B15" s="298"/>
      <c r="C15" s="299"/>
      <c r="D15" s="284"/>
      <c r="E15" s="285"/>
      <c r="F15" s="278"/>
      <c r="G15" s="287"/>
      <c r="H15" s="286"/>
      <c r="I15" s="286"/>
      <c r="J15" s="286"/>
      <c r="K15" s="286"/>
      <c r="L15" s="286"/>
      <c r="M15" s="192"/>
      <c r="N15" s="183" t="str">
        <f t="shared" si="1"/>
        <v>X</v>
      </c>
      <c r="O15" s="184"/>
    </row>
    <row r="16" spans="1:15" s="185" customFormat="1" ht="18" customHeight="1">
      <c r="A16" s="283">
        <v>6</v>
      </c>
      <c r="B16" s="304"/>
      <c r="C16" s="305"/>
      <c r="D16" s="305"/>
      <c r="E16" s="305"/>
      <c r="F16" s="306"/>
      <c r="G16" s="287"/>
      <c r="H16" s="286"/>
      <c r="I16" s="286"/>
      <c r="J16" s="286"/>
      <c r="K16" s="286"/>
      <c r="L16" s="286"/>
      <c r="M16" s="192"/>
      <c r="N16" s="183" t="str">
        <f t="shared" si="1"/>
        <v>X</v>
      </c>
      <c r="O16" s="184"/>
    </row>
    <row r="17" spans="1:16" s="185" customFormat="1" ht="18" customHeight="1">
      <c r="A17" s="281">
        <v>7</v>
      </c>
      <c r="B17" s="298"/>
      <c r="C17" s="299"/>
      <c r="D17" s="279"/>
      <c r="E17" s="280"/>
      <c r="F17" s="278"/>
      <c r="G17" s="287"/>
      <c r="H17" s="286"/>
      <c r="I17" s="300"/>
      <c r="J17" s="300"/>
      <c r="K17" s="300"/>
      <c r="L17" s="300"/>
      <c r="M17" s="192"/>
      <c r="N17" s="183" t="str">
        <f t="shared" ref="N17:N30" si="2">IF(C17="basic","X",IF(MAX(H17:M17)&gt;(B17+E17),"",IF(MIN(H17:M17)&lt;(B17+D17),"","X")))</f>
        <v>X</v>
      </c>
      <c r="O17" s="184" t="str">
        <f t="shared" ref="O17:O30" si="3">IF(C17="basic","",IF(MAX(H17:M17)&gt;(B17+E17),"X",IF(MIN(H17:M17)&lt;(B17+D17),"X","")))</f>
        <v/>
      </c>
    </row>
    <row r="18" spans="1:16" s="185" customFormat="1" ht="18" customHeight="1">
      <c r="A18" s="283">
        <v>8</v>
      </c>
      <c r="B18" s="298"/>
      <c r="C18" s="299"/>
      <c r="D18" s="279"/>
      <c r="E18" s="280"/>
      <c r="F18" s="278"/>
      <c r="G18" s="287"/>
      <c r="H18" s="286"/>
      <c r="I18" s="300"/>
      <c r="J18" s="300"/>
      <c r="K18" s="300"/>
      <c r="L18" s="300"/>
      <c r="M18" s="192"/>
      <c r="N18" s="183" t="str">
        <f t="shared" si="2"/>
        <v>X</v>
      </c>
      <c r="O18" s="184" t="str">
        <f t="shared" si="3"/>
        <v/>
      </c>
    </row>
    <row r="19" spans="1:16" s="185" customFormat="1" ht="18" customHeight="1">
      <c r="A19" s="281">
        <v>9</v>
      </c>
      <c r="B19" s="298"/>
      <c r="C19" s="299"/>
      <c r="D19" s="279"/>
      <c r="E19" s="280"/>
      <c r="F19" s="278"/>
      <c r="G19" s="287"/>
      <c r="H19" s="286"/>
      <c r="I19" s="300"/>
      <c r="J19" s="300"/>
      <c r="K19" s="300"/>
      <c r="L19" s="300"/>
      <c r="M19" s="192"/>
      <c r="N19" s="183" t="str">
        <f t="shared" si="2"/>
        <v>X</v>
      </c>
      <c r="O19" s="184" t="str">
        <f t="shared" si="3"/>
        <v/>
      </c>
    </row>
    <row r="20" spans="1:16" s="185" customFormat="1" ht="18" customHeight="1">
      <c r="A20" s="283">
        <v>10</v>
      </c>
      <c r="B20" s="298"/>
      <c r="C20" s="299"/>
      <c r="D20" s="279"/>
      <c r="E20" s="280"/>
      <c r="F20" s="278"/>
      <c r="G20" s="287"/>
      <c r="H20" s="286"/>
      <c r="I20" s="301"/>
      <c r="J20" s="301"/>
      <c r="K20" s="301"/>
      <c r="L20" s="301"/>
      <c r="M20" s="192"/>
      <c r="N20" s="183" t="str">
        <f t="shared" si="2"/>
        <v>X</v>
      </c>
      <c r="O20" s="184" t="str">
        <f t="shared" si="3"/>
        <v/>
      </c>
    </row>
    <row r="21" spans="1:16" s="185" customFormat="1" ht="18" customHeight="1">
      <c r="A21" s="281">
        <v>11</v>
      </c>
      <c r="B21" s="298"/>
      <c r="C21" s="299"/>
      <c r="D21" s="279"/>
      <c r="E21" s="280"/>
      <c r="F21" s="278"/>
      <c r="G21" s="287"/>
      <c r="H21" s="286"/>
      <c r="I21" s="301"/>
      <c r="J21" s="301"/>
      <c r="K21" s="301"/>
      <c r="L21" s="301"/>
      <c r="M21" s="192"/>
      <c r="N21" s="183" t="str">
        <f t="shared" si="2"/>
        <v>X</v>
      </c>
      <c r="O21" s="184" t="str">
        <f t="shared" si="3"/>
        <v/>
      </c>
    </row>
    <row r="22" spans="1:16" s="185" customFormat="1" ht="18" customHeight="1">
      <c r="A22" s="283">
        <v>12</v>
      </c>
      <c r="B22" s="298"/>
      <c r="C22" s="299"/>
      <c r="D22" s="279"/>
      <c r="E22" s="280"/>
      <c r="F22" s="278"/>
      <c r="G22" s="287"/>
      <c r="H22" s="286"/>
      <c r="I22" s="301"/>
      <c r="J22" s="301"/>
      <c r="K22" s="301"/>
      <c r="L22" s="301"/>
      <c r="M22" s="192"/>
      <c r="N22" s="183" t="str">
        <f t="shared" si="2"/>
        <v>X</v>
      </c>
      <c r="O22" s="184" t="str">
        <f t="shared" si="3"/>
        <v/>
      </c>
    </row>
    <row r="23" spans="1:16" s="185" customFormat="1" ht="18" customHeight="1">
      <c r="A23" s="281">
        <v>13</v>
      </c>
      <c r="B23" s="298"/>
      <c r="C23" s="299"/>
      <c r="D23" s="279"/>
      <c r="E23" s="280"/>
      <c r="F23" s="278"/>
      <c r="G23" s="287"/>
      <c r="H23" s="286"/>
      <c r="I23" s="301"/>
      <c r="J23" s="301"/>
      <c r="K23" s="301"/>
      <c r="L23" s="301"/>
      <c r="M23" s="192"/>
      <c r="N23" s="183" t="str">
        <f t="shared" si="2"/>
        <v>X</v>
      </c>
      <c r="O23" s="184" t="str">
        <f t="shared" si="3"/>
        <v/>
      </c>
    </row>
    <row r="24" spans="1:16" s="185" customFormat="1" ht="18" customHeight="1">
      <c r="A24" s="283">
        <v>14</v>
      </c>
      <c r="B24" s="298"/>
      <c r="C24" s="299"/>
      <c r="D24" s="279"/>
      <c r="E24" s="280"/>
      <c r="F24" s="278"/>
      <c r="G24" s="287"/>
      <c r="H24" s="286"/>
      <c r="I24" s="301"/>
      <c r="J24" s="301"/>
      <c r="K24" s="301"/>
      <c r="L24" s="301"/>
      <c r="M24" s="192"/>
      <c r="N24" s="183" t="str">
        <f t="shared" si="2"/>
        <v>X</v>
      </c>
      <c r="O24" s="184" t="str">
        <f t="shared" si="3"/>
        <v/>
      </c>
    </row>
    <row r="25" spans="1:16" s="185" customFormat="1" ht="18" customHeight="1">
      <c r="A25" s="281">
        <v>15</v>
      </c>
      <c r="B25" s="298"/>
      <c r="C25" s="299"/>
      <c r="D25" s="279"/>
      <c r="E25" s="280"/>
      <c r="F25" s="278"/>
      <c r="G25" s="287"/>
      <c r="H25" s="286"/>
      <c r="I25" s="302"/>
      <c r="J25" s="302"/>
      <c r="K25" s="302"/>
      <c r="L25" s="302"/>
      <c r="M25" s="192"/>
      <c r="N25" s="183" t="str">
        <f t="shared" si="2"/>
        <v>X</v>
      </c>
      <c r="O25" s="184" t="str">
        <f t="shared" si="3"/>
        <v/>
      </c>
    </row>
    <row r="26" spans="1:16" s="185" customFormat="1" ht="18" customHeight="1">
      <c r="A26" s="283">
        <v>16</v>
      </c>
      <c r="B26" s="298"/>
      <c r="C26" s="299"/>
      <c r="D26" s="193"/>
      <c r="E26" s="192"/>
      <c r="F26" s="278"/>
      <c r="G26" s="287"/>
      <c r="H26" s="286"/>
      <c r="I26" s="192"/>
      <c r="J26" s="192"/>
      <c r="K26" s="192"/>
      <c r="L26" s="192"/>
      <c r="M26" s="192"/>
      <c r="N26" s="183" t="str">
        <f t="shared" si="2"/>
        <v>X</v>
      </c>
      <c r="O26" s="184" t="str">
        <f t="shared" si="3"/>
        <v/>
      </c>
    </row>
    <row r="27" spans="1:16" s="185" customFormat="1" ht="18" customHeight="1">
      <c r="A27" s="281">
        <v>17</v>
      </c>
      <c r="B27" s="298"/>
      <c r="C27" s="299"/>
      <c r="D27" s="193"/>
      <c r="E27" s="192"/>
      <c r="F27" s="278"/>
      <c r="G27" s="287"/>
      <c r="H27" s="286"/>
      <c r="I27" s="192"/>
      <c r="J27" s="192"/>
      <c r="K27" s="192"/>
      <c r="L27" s="192"/>
      <c r="M27" s="192"/>
      <c r="N27" s="183" t="str">
        <f t="shared" si="2"/>
        <v>X</v>
      </c>
      <c r="O27" s="184" t="str">
        <f t="shared" si="3"/>
        <v/>
      </c>
    </row>
    <row r="28" spans="1:16" s="185" customFormat="1" ht="18" customHeight="1">
      <c r="A28" s="283">
        <v>18</v>
      </c>
      <c r="B28" s="292"/>
      <c r="C28" s="192"/>
      <c r="D28" s="193"/>
      <c r="E28" s="192"/>
      <c r="F28" s="278"/>
      <c r="G28" s="287"/>
      <c r="H28" s="286"/>
      <c r="I28" s="192"/>
      <c r="J28" s="192"/>
      <c r="K28" s="192"/>
      <c r="L28" s="192"/>
      <c r="M28" s="192"/>
      <c r="N28" s="183" t="str">
        <f t="shared" si="2"/>
        <v>X</v>
      </c>
      <c r="O28" s="184" t="str">
        <f t="shared" si="3"/>
        <v/>
      </c>
    </row>
    <row r="29" spans="1:16" s="185" customFormat="1" ht="18" customHeight="1">
      <c r="A29" s="281">
        <v>19</v>
      </c>
      <c r="B29" s="293"/>
      <c r="C29" s="192"/>
      <c r="D29" s="187"/>
      <c r="E29" s="186"/>
      <c r="F29" s="278"/>
      <c r="G29" s="287"/>
      <c r="H29" s="286"/>
      <c r="I29" s="186"/>
      <c r="J29" s="186"/>
      <c r="K29" s="186"/>
      <c r="L29" s="186"/>
      <c r="M29" s="186"/>
      <c r="N29" s="183" t="str">
        <f t="shared" si="2"/>
        <v>X</v>
      </c>
      <c r="O29" s="184" t="str">
        <f t="shared" si="3"/>
        <v/>
      </c>
    </row>
    <row r="30" spans="1:16" s="185" customFormat="1" ht="18" customHeight="1">
      <c r="A30" s="283">
        <v>20</v>
      </c>
      <c r="B30" s="293"/>
      <c r="C30" s="192"/>
      <c r="D30" s="187"/>
      <c r="E30" s="186"/>
      <c r="F30" s="278"/>
      <c r="G30" s="287"/>
      <c r="H30" s="286"/>
      <c r="I30" s="186"/>
      <c r="J30" s="186"/>
      <c r="K30" s="186"/>
      <c r="L30" s="186"/>
      <c r="M30" s="186"/>
      <c r="N30" s="183" t="str">
        <f t="shared" si="2"/>
        <v>X</v>
      </c>
      <c r="O30" s="184" t="str">
        <f t="shared" si="3"/>
        <v/>
      </c>
    </row>
    <row r="31" spans="1:16" s="185" customFormat="1" ht="18" customHeight="1">
      <c r="A31" s="288"/>
      <c r="B31" s="289"/>
      <c r="C31" s="289"/>
      <c r="D31" s="290"/>
      <c r="E31" s="289"/>
      <c r="F31" s="291"/>
      <c r="G31" s="294"/>
      <c r="H31" s="295"/>
      <c r="I31" s="295"/>
      <c r="J31" s="295"/>
      <c r="K31" s="295"/>
      <c r="L31" s="295"/>
      <c r="M31" s="295"/>
      <c r="N31" s="296"/>
      <c r="O31" s="297"/>
    </row>
    <row r="32" spans="1:16">
      <c r="A32" s="188"/>
      <c r="B32" s="189"/>
      <c r="C32" s="189"/>
      <c r="D32" s="190"/>
      <c r="E32" s="190"/>
      <c r="G32" s="819" t="s">
        <v>76</v>
      </c>
      <c r="H32" s="820"/>
      <c r="I32" s="820"/>
      <c r="J32" s="820"/>
      <c r="K32" s="820"/>
      <c r="L32" s="820"/>
      <c r="M32" s="820"/>
      <c r="N32" s="820"/>
      <c r="O32" s="821"/>
      <c r="P32" s="190"/>
    </row>
    <row r="33" spans="1:15" ht="15.75" customHeight="1">
      <c r="A33" s="822"/>
      <c r="B33" s="822"/>
      <c r="C33" s="191"/>
      <c r="H33" s="823" t="s">
        <v>59</v>
      </c>
      <c r="I33" s="824"/>
      <c r="J33" s="824" t="s">
        <v>77</v>
      </c>
      <c r="K33" s="824"/>
      <c r="L33" s="824"/>
      <c r="M33" s="824" t="s">
        <v>7</v>
      </c>
      <c r="N33" s="824"/>
      <c r="O33" s="825"/>
    </row>
    <row r="34" spans="1:15" ht="20.149999999999999" customHeight="1">
      <c r="A34" s="813"/>
      <c r="B34" s="813"/>
      <c r="C34" s="191"/>
      <c r="F34" s="814"/>
      <c r="G34" s="814"/>
      <c r="H34" s="815" t="s">
        <v>341</v>
      </c>
      <c r="I34" s="816"/>
      <c r="J34" s="816" t="s">
        <v>340</v>
      </c>
      <c r="K34" s="816"/>
      <c r="L34" s="816"/>
      <c r="M34" s="817">
        <v>42920</v>
      </c>
      <c r="N34" s="816"/>
      <c r="O34" s="818"/>
    </row>
  </sheetData>
  <mergeCells count="31">
    <mergeCell ref="G32:O32"/>
    <mergeCell ref="A33:B33"/>
    <mergeCell ref="H33:I33"/>
    <mergeCell ref="J33:L33"/>
    <mergeCell ref="M33:O33"/>
    <mergeCell ref="A34:B34"/>
    <mergeCell ref="F34:G34"/>
    <mergeCell ref="H34:I34"/>
    <mergeCell ref="J34:L34"/>
    <mergeCell ref="M34:O34"/>
    <mergeCell ref="B8:C8"/>
    <mergeCell ref="D8:E8"/>
    <mergeCell ref="H8:M8"/>
    <mergeCell ref="B9:C9"/>
    <mergeCell ref="B10:C10"/>
    <mergeCell ref="D10:E10"/>
    <mergeCell ref="H10:M10"/>
    <mergeCell ref="A5:C5"/>
    <mergeCell ref="D5:G5"/>
    <mergeCell ref="K5:O5"/>
    <mergeCell ref="A6:C7"/>
    <mergeCell ref="D6:G7"/>
    <mergeCell ref="K6:O6"/>
    <mergeCell ref="H7:O7"/>
    <mergeCell ref="A1:O1"/>
    <mergeCell ref="A2:O2"/>
    <mergeCell ref="C3:G3"/>
    <mergeCell ref="J3:O3"/>
    <mergeCell ref="A4:B4"/>
    <mergeCell ref="C4:G4"/>
    <mergeCell ref="J4:O4"/>
  </mergeCells>
  <pageMargins left="0.39370078740157483" right="0.19685039370078741" top="0.74803149606299213" bottom="0.51181102362204722" header="0.19685039370078741" footer="0.27559055118110237"/>
  <pageSetup scale="85" orientation="portrait" r:id="rId1"/>
  <headerFooter alignWithMargins="0">
    <oddHeader>&amp;L&amp;G</oddHeader>
    <oddFooter>&amp;L&amp;7MCC-P_PPAP form_rev02_Nov 2016&amp;C&amp;P/&amp;N&amp;R&amp;7&amp;Z
&amp;F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4"/>
  <sheetViews>
    <sheetView zoomScaleNormal="100" workbookViewId="0">
      <selection activeCell="S21" sqref="S21"/>
    </sheetView>
  </sheetViews>
  <sheetFormatPr defaultRowHeight="12.45"/>
  <cols>
    <col min="1" max="1" width="1.23046875" style="172" customWidth="1"/>
    <col min="2" max="6" width="5.53515625" style="172" customWidth="1"/>
    <col min="7" max="12" width="10.69140625" style="172" customWidth="1"/>
    <col min="13" max="13" width="1.23046875" style="172" customWidth="1"/>
    <col min="14" max="256" width="9.15234375" style="172"/>
    <col min="257" max="257" width="1.23046875" style="172" customWidth="1"/>
    <col min="258" max="262" width="5.53515625" style="172" customWidth="1"/>
    <col min="263" max="268" width="10.69140625" style="172" customWidth="1"/>
    <col min="269" max="269" width="1.23046875" style="172" customWidth="1"/>
    <col min="270" max="512" width="9.15234375" style="172"/>
    <col min="513" max="513" width="1.23046875" style="172" customWidth="1"/>
    <col min="514" max="518" width="5.53515625" style="172" customWidth="1"/>
    <col min="519" max="524" width="10.69140625" style="172" customWidth="1"/>
    <col min="525" max="525" width="1.23046875" style="172" customWidth="1"/>
    <col min="526" max="768" width="9.15234375" style="172"/>
    <col min="769" max="769" width="1.23046875" style="172" customWidth="1"/>
    <col min="770" max="774" width="5.53515625" style="172" customWidth="1"/>
    <col min="775" max="780" width="10.69140625" style="172" customWidth="1"/>
    <col min="781" max="781" width="1.23046875" style="172" customWidth="1"/>
    <col min="782" max="1024" width="9.15234375" style="172"/>
    <col min="1025" max="1025" width="1.23046875" style="172" customWidth="1"/>
    <col min="1026" max="1030" width="5.53515625" style="172" customWidth="1"/>
    <col min="1031" max="1036" width="10.69140625" style="172" customWidth="1"/>
    <col min="1037" max="1037" width="1.23046875" style="172" customWidth="1"/>
    <col min="1038" max="1280" width="9.15234375" style="172"/>
    <col min="1281" max="1281" width="1.23046875" style="172" customWidth="1"/>
    <col min="1282" max="1286" width="5.53515625" style="172" customWidth="1"/>
    <col min="1287" max="1292" width="10.69140625" style="172" customWidth="1"/>
    <col min="1293" max="1293" width="1.23046875" style="172" customWidth="1"/>
    <col min="1294" max="1536" width="9.15234375" style="172"/>
    <col min="1537" max="1537" width="1.23046875" style="172" customWidth="1"/>
    <col min="1538" max="1542" width="5.53515625" style="172" customWidth="1"/>
    <col min="1543" max="1548" width="10.69140625" style="172" customWidth="1"/>
    <col min="1549" max="1549" width="1.23046875" style="172" customWidth="1"/>
    <col min="1550" max="1792" width="9.15234375" style="172"/>
    <col min="1793" max="1793" width="1.23046875" style="172" customWidth="1"/>
    <col min="1794" max="1798" width="5.53515625" style="172" customWidth="1"/>
    <col min="1799" max="1804" width="10.69140625" style="172" customWidth="1"/>
    <col min="1805" max="1805" width="1.23046875" style="172" customWidth="1"/>
    <col min="1806" max="2048" width="9.15234375" style="172"/>
    <col min="2049" max="2049" width="1.23046875" style="172" customWidth="1"/>
    <col min="2050" max="2054" width="5.53515625" style="172" customWidth="1"/>
    <col min="2055" max="2060" width="10.69140625" style="172" customWidth="1"/>
    <col min="2061" max="2061" width="1.23046875" style="172" customWidth="1"/>
    <col min="2062" max="2304" width="9.15234375" style="172"/>
    <col min="2305" max="2305" width="1.23046875" style="172" customWidth="1"/>
    <col min="2306" max="2310" width="5.53515625" style="172" customWidth="1"/>
    <col min="2311" max="2316" width="10.69140625" style="172" customWidth="1"/>
    <col min="2317" max="2317" width="1.23046875" style="172" customWidth="1"/>
    <col min="2318" max="2560" width="9.15234375" style="172"/>
    <col min="2561" max="2561" width="1.23046875" style="172" customWidth="1"/>
    <col min="2562" max="2566" width="5.53515625" style="172" customWidth="1"/>
    <col min="2567" max="2572" width="10.69140625" style="172" customWidth="1"/>
    <col min="2573" max="2573" width="1.23046875" style="172" customWidth="1"/>
    <col min="2574" max="2816" width="9.15234375" style="172"/>
    <col min="2817" max="2817" width="1.23046875" style="172" customWidth="1"/>
    <col min="2818" max="2822" width="5.53515625" style="172" customWidth="1"/>
    <col min="2823" max="2828" width="10.69140625" style="172" customWidth="1"/>
    <col min="2829" max="2829" width="1.23046875" style="172" customWidth="1"/>
    <col min="2830" max="3072" width="9.15234375" style="172"/>
    <col min="3073" max="3073" width="1.23046875" style="172" customWidth="1"/>
    <col min="3074" max="3078" width="5.53515625" style="172" customWidth="1"/>
    <col min="3079" max="3084" width="10.69140625" style="172" customWidth="1"/>
    <col min="3085" max="3085" width="1.23046875" style="172" customWidth="1"/>
    <col min="3086" max="3328" width="9.15234375" style="172"/>
    <col min="3329" max="3329" width="1.23046875" style="172" customWidth="1"/>
    <col min="3330" max="3334" width="5.53515625" style="172" customWidth="1"/>
    <col min="3335" max="3340" width="10.69140625" style="172" customWidth="1"/>
    <col min="3341" max="3341" width="1.23046875" style="172" customWidth="1"/>
    <col min="3342" max="3584" width="9.15234375" style="172"/>
    <col min="3585" max="3585" width="1.23046875" style="172" customWidth="1"/>
    <col min="3586" max="3590" width="5.53515625" style="172" customWidth="1"/>
    <col min="3591" max="3596" width="10.69140625" style="172" customWidth="1"/>
    <col min="3597" max="3597" width="1.23046875" style="172" customWidth="1"/>
    <col min="3598" max="3840" width="9.15234375" style="172"/>
    <col min="3841" max="3841" width="1.23046875" style="172" customWidth="1"/>
    <col min="3842" max="3846" width="5.53515625" style="172" customWidth="1"/>
    <col min="3847" max="3852" width="10.69140625" style="172" customWidth="1"/>
    <col min="3853" max="3853" width="1.23046875" style="172" customWidth="1"/>
    <col min="3854" max="4096" width="9.15234375" style="172"/>
    <col min="4097" max="4097" width="1.23046875" style="172" customWidth="1"/>
    <col min="4098" max="4102" width="5.53515625" style="172" customWidth="1"/>
    <col min="4103" max="4108" width="10.69140625" style="172" customWidth="1"/>
    <col min="4109" max="4109" width="1.23046875" style="172" customWidth="1"/>
    <col min="4110" max="4352" width="9.15234375" style="172"/>
    <col min="4353" max="4353" width="1.23046875" style="172" customWidth="1"/>
    <col min="4354" max="4358" width="5.53515625" style="172" customWidth="1"/>
    <col min="4359" max="4364" width="10.69140625" style="172" customWidth="1"/>
    <col min="4365" max="4365" width="1.23046875" style="172" customWidth="1"/>
    <col min="4366" max="4608" width="9.15234375" style="172"/>
    <col min="4609" max="4609" width="1.23046875" style="172" customWidth="1"/>
    <col min="4610" max="4614" width="5.53515625" style="172" customWidth="1"/>
    <col min="4615" max="4620" width="10.69140625" style="172" customWidth="1"/>
    <col min="4621" max="4621" width="1.23046875" style="172" customWidth="1"/>
    <col min="4622" max="4864" width="9.15234375" style="172"/>
    <col min="4865" max="4865" width="1.23046875" style="172" customWidth="1"/>
    <col min="4866" max="4870" width="5.53515625" style="172" customWidth="1"/>
    <col min="4871" max="4876" width="10.69140625" style="172" customWidth="1"/>
    <col min="4877" max="4877" width="1.23046875" style="172" customWidth="1"/>
    <col min="4878" max="5120" width="9.15234375" style="172"/>
    <col min="5121" max="5121" width="1.23046875" style="172" customWidth="1"/>
    <col min="5122" max="5126" width="5.53515625" style="172" customWidth="1"/>
    <col min="5127" max="5132" width="10.69140625" style="172" customWidth="1"/>
    <col min="5133" max="5133" width="1.23046875" style="172" customWidth="1"/>
    <col min="5134" max="5376" width="9.15234375" style="172"/>
    <col min="5377" max="5377" width="1.23046875" style="172" customWidth="1"/>
    <col min="5378" max="5382" width="5.53515625" style="172" customWidth="1"/>
    <col min="5383" max="5388" width="10.69140625" style="172" customWidth="1"/>
    <col min="5389" max="5389" width="1.23046875" style="172" customWidth="1"/>
    <col min="5390" max="5632" width="9.15234375" style="172"/>
    <col min="5633" max="5633" width="1.23046875" style="172" customWidth="1"/>
    <col min="5634" max="5638" width="5.53515625" style="172" customWidth="1"/>
    <col min="5639" max="5644" width="10.69140625" style="172" customWidth="1"/>
    <col min="5645" max="5645" width="1.23046875" style="172" customWidth="1"/>
    <col min="5646" max="5888" width="9.15234375" style="172"/>
    <col min="5889" max="5889" width="1.23046875" style="172" customWidth="1"/>
    <col min="5890" max="5894" width="5.53515625" style="172" customWidth="1"/>
    <col min="5895" max="5900" width="10.69140625" style="172" customWidth="1"/>
    <col min="5901" max="5901" width="1.23046875" style="172" customWidth="1"/>
    <col min="5902" max="6144" width="9.15234375" style="172"/>
    <col min="6145" max="6145" width="1.23046875" style="172" customWidth="1"/>
    <col min="6146" max="6150" width="5.53515625" style="172" customWidth="1"/>
    <col min="6151" max="6156" width="10.69140625" style="172" customWidth="1"/>
    <col min="6157" max="6157" width="1.23046875" style="172" customWidth="1"/>
    <col min="6158" max="6400" width="9.15234375" style="172"/>
    <col min="6401" max="6401" width="1.23046875" style="172" customWidth="1"/>
    <col min="6402" max="6406" width="5.53515625" style="172" customWidth="1"/>
    <col min="6407" max="6412" width="10.69140625" style="172" customWidth="1"/>
    <col min="6413" max="6413" width="1.23046875" style="172" customWidth="1"/>
    <col min="6414" max="6656" width="9.15234375" style="172"/>
    <col min="6657" max="6657" width="1.23046875" style="172" customWidth="1"/>
    <col min="6658" max="6662" width="5.53515625" style="172" customWidth="1"/>
    <col min="6663" max="6668" width="10.69140625" style="172" customWidth="1"/>
    <col min="6669" max="6669" width="1.23046875" style="172" customWidth="1"/>
    <col min="6670" max="6912" width="9.15234375" style="172"/>
    <col min="6913" max="6913" width="1.23046875" style="172" customWidth="1"/>
    <col min="6914" max="6918" width="5.53515625" style="172" customWidth="1"/>
    <col min="6919" max="6924" width="10.69140625" style="172" customWidth="1"/>
    <col min="6925" max="6925" width="1.23046875" style="172" customWidth="1"/>
    <col min="6926" max="7168" width="9.15234375" style="172"/>
    <col min="7169" max="7169" width="1.23046875" style="172" customWidth="1"/>
    <col min="7170" max="7174" width="5.53515625" style="172" customWidth="1"/>
    <col min="7175" max="7180" width="10.69140625" style="172" customWidth="1"/>
    <col min="7181" max="7181" width="1.23046875" style="172" customWidth="1"/>
    <col min="7182" max="7424" width="9.15234375" style="172"/>
    <col min="7425" max="7425" width="1.23046875" style="172" customWidth="1"/>
    <col min="7426" max="7430" width="5.53515625" style="172" customWidth="1"/>
    <col min="7431" max="7436" width="10.69140625" style="172" customWidth="1"/>
    <col min="7437" max="7437" width="1.23046875" style="172" customWidth="1"/>
    <col min="7438" max="7680" width="9.15234375" style="172"/>
    <col min="7681" max="7681" width="1.23046875" style="172" customWidth="1"/>
    <col min="7682" max="7686" width="5.53515625" style="172" customWidth="1"/>
    <col min="7687" max="7692" width="10.69140625" style="172" customWidth="1"/>
    <col min="7693" max="7693" width="1.23046875" style="172" customWidth="1"/>
    <col min="7694" max="7936" width="9.15234375" style="172"/>
    <col min="7937" max="7937" width="1.23046875" style="172" customWidth="1"/>
    <col min="7938" max="7942" width="5.53515625" style="172" customWidth="1"/>
    <col min="7943" max="7948" width="10.69140625" style="172" customWidth="1"/>
    <col min="7949" max="7949" width="1.23046875" style="172" customWidth="1"/>
    <col min="7950" max="8192" width="9.15234375" style="172"/>
    <col min="8193" max="8193" width="1.23046875" style="172" customWidth="1"/>
    <col min="8194" max="8198" width="5.53515625" style="172" customWidth="1"/>
    <col min="8199" max="8204" width="10.69140625" style="172" customWidth="1"/>
    <col min="8205" max="8205" width="1.23046875" style="172" customWidth="1"/>
    <col min="8206" max="8448" width="9.15234375" style="172"/>
    <col min="8449" max="8449" width="1.23046875" style="172" customWidth="1"/>
    <col min="8450" max="8454" width="5.53515625" style="172" customWidth="1"/>
    <col min="8455" max="8460" width="10.69140625" style="172" customWidth="1"/>
    <col min="8461" max="8461" width="1.23046875" style="172" customWidth="1"/>
    <col min="8462" max="8704" width="9.15234375" style="172"/>
    <col min="8705" max="8705" width="1.23046875" style="172" customWidth="1"/>
    <col min="8706" max="8710" width="5.53515625" style="172" customWidth="1"/>
    <col min="8711" max="8716" width="10.69140625" style="172" customWidth="1"/>
    <col min="8717" max="8717" width="1.23046875" style="172" customWidth="1"/>
    <col min="8718" max="8960" width="9.15234375" style="172"/>
    <col min="8961" max="8961" width="1.23046875" style="172" customWidth="1"/>
    <col min="8962" max="8966" width="5.53515625" style="172" customWidth="1"/>
    <col min="8967" max="8972" width="10.69140625" style="172" customWidth="1"/>
    <col min="8973" max="8973" width="1.23046875" style="172" customWidth="1"/>
    <col min="8974" max="9216" width="9.15234375" style="172"/>
    <col min="9217" max="9217" width="1.23046875" style="172" customWidth="1"/>
    <col min="9218" max="9222" width="5.53515625" style="172" customWidth="1"/>
    <col min="9223" max="9228" width="10.69140625" style="172" customWidth="1"/>
    <col min="9229" max="9229" width="1.23046875" style="172" customWidth="1"/>
    <col min="9230" max="9472" width="9.15234375" style="172"/>
    <col min="9473" max="9473" width="1.23046875" style="172" customWidth="1"/>
    <col min="9474" max="9478" width="5.53515625" style="172" customWidth="1"/>
    <col min="9479" max="9484" width="10.69140625" style="172" customWidth="1"/>
    <col min="9485" max="9485" width="1.23046875" style="172" customWidth="1"/>
    <col min="9486" max="9728" width="9.15234375" style="172"/>
    <col min="9729" max="9729" width="1.23046875" style="172" customWidth="1"/>
    <col min="9730" max="9734" width="5.53515625" style="172" customWidth="1"/>
    <col min="9735" max="9740" width="10.69140625" style="172" customWidth="1"/>
    <col min="9741" max="9741" width="1.23046875" style="172" customWidth="1"/>
    <col min="9742" max="9984" width="9.15234375" style="172"/>
    <col min="9985" max="9985" width="1.23046875" style="172" customWidth="1"/>
    <col min="9986" max="9990" width="5.53515625" style="172" customWidth="1"/>
    <col min="9991" max="9996" width="10.69140625" style="172" customWidth="1"/>
    <col min="9997" max="9997" width="1.23046875" style="172" customWidth="1"/>
    <col min="9998" max="10240" width="9.15234375" style="172"/>
    <col min="10241" max="10241" width="1.23046875" style="172" customWidth="1"/>
    <col min="10242" max="10246" width="5.53515625" style="172" customWidth="1"/>
    <col min="10247" max="10252" width="10.69140625" style="172" customWidth="1"/>
    <col min="10253" max="10253" width="1.23046875" style="172" customWidth="1"/>
    <col min="10254" max="10496" width="9.15234375" style="172"/>
    <col min="10497" max="10497" width="1.23046875" style="172" customWidth="1"/>
    <col min="10498" max="10502" width="5.53515625" style="172" customWidth="1"/>
    <col min="10503" max="10508" width="10.69140625" style="172" customWidth="1"/>
    <col min="10509" max="10509" width="1.23046875" style="172" customWidth="1"/>
    <col min="10510" max="10752" width="9.15234375" style="172"/>
    <col min="10753" max="10753" width="1.23046875" style="172" customWidth="1"/>
    <col min="10754" max="10758" width="5.53515625" style="172" customWidth="1"/>
    <col min="10759" max="10764" width="10.69140625" style="172" customWidth="1"/>
    <col min="10765" max="10765" width="1.23046875" style="172" customWidth="1"/>
    <col min="10766" max="11008" width="9.15234375" style="172"/>
    <col min="11009" max="11009" width="1.23046875" style="172" customWidth="1"/>
    <col min="11010" max="11014" width="5.53515625" style="172" customWidth="1"/>
    <col min="11015" max="11020" width="10.69140625" style="172" customWidth="1"/>
    <col min="11021" max="11021" width="1.23046875" style="172" customWidth="1"/>
    <col min="11022" max="11264" width="9.15234375" style="172"/>
    <col min="11265" max="11265" width="1.23046875" style="172" customWidth="1"/>
    <col min="11266" max="11270" width="5.53515625" style="172" customWidth="1"/>
    <col min="11271" max="11276" width="10.69140625" style="172" customWidth="1"/>
    <col min="11277" max="11277" width="1.23046875" style="172" customWidth="1"/>
    <col min="11278" max="11520" width="9.15234375" style="172"/>
    <col min="11521" max="11521" width="1.23046875" style="172" customWidth="1"/>
    <col min="11522" max="11526" width="5.53515625" style="172" customWidth="1"/>
    <col min="11527" max="11532" width="10.69140625" style="172" customWidth="1"/>
    <col min="11533" max="11533" width="1.23046875" style="172" customWidth="1"/>
    <col min="11534" max="11776" width="9.15234375" style="172"/>
    <col min="11777" max="11777" width="1.23046875" style="172" customWidth="1"/>
    <col min="11778" max="11782" width="5.53515625" style="172" customWidth="1"/>
    <col min="11783" max="11788" width="10.69140625" style="172" customWidth="1"/>
    <col min="11789" max="11789" width="1.23046875" style="172" customWidth="1"/>
    <col min="11790" max="12032" width="9.15234375" style="172"/>
    <col min="12033" max="12033" width="1.23046875" style="172" customWidth="1"/>
    <col min="12034" max="12038" width="5.53515625" style="172" customWidth="1"/>
    <col min="12039" max="12044" width="10.69140625" style="172" customWidth="1"/>
    <col min="12045" max="12045" width="1.23046875" style="172" customWidth="1"/>
    <col min="12046" max="12288" width="9.15234375" style="172"/>
    <col min="12289" max="12289" width="1.23046875" style="172" customWidth="1"/>
    <col min="12290" max="12294" width="5.53515625" style="172" customWidth="1"/>
    <col min="12295" max="12300" width="10.69140625" style="172" customWidth="1"/>
    <col min="12301" max="12301" width="1.23046875" style="172" customWidth="1"/>
    <col min="12302" max="12544" width="9.15234375" style="172"/>
    <col min="12545" max="12545" width="1.23046875" style="172" customWidth="1"/>
    <col min="12546" max="12550" width="5.53515625" style="172" customWidth="1"/>
    <col min="12551" max="12556" width="10.69140625" style="172" customWidth="1"/>
    <col min="12557" max="12557" width="1.23046875" style="172" customWidth="1"/>
    <col min="12558" max="12800" width="9.15234375" style="172"/>
    <col min="12801" max="12801" width="1.23046875" style="172" customWidth="1"/>
    <col min="12802" max="12806" width="5.53515625" style="172" customWidth="1"/>
    <col min="12807" max="12812" width="10.69140625" style="172" customWidth="1"/>
    <col min="12813" max="12813" width="1.23046875" style="172" customWidth="1"/>
    <col min="12814" max="13056" width="9.15234375" style="172"/>
    <col min="13057" max="13057" width="1.23046875" style="172" customWidth="1"/>
    <col min="13058" max="13062" width="5.53515625" style="172" customWidth="1"/>
    <col min="13063" max="13068" width="10.69140625" style="172" customWidth="1"/>
    <col min="13069" max="13069" width="1.23046875" style="172" customWidth="1"/>
    <col min="13070" max="13312" width="9.15234375" style="172"/>
    <col min="13313" max="13313" width="1.23046875" style="172" customWidth="1"/>
    <col min="13314" max="13318" width="5.53515625" style="172" customWidth="1"/>
    <col min="13319" max="13324" width="10.69140625" style="172" customWidth="1"/>
    <col min="13325" max="13325" width="1.23046875" style="172" customWidth="1"/>
    <col min="13326" max="13568" width="9.15234375" style="172"/>
    <col min="13569" max="13569" width="1.23046875" style="172" customWidth="1"/>
    <col min="13570" max="13574" width="5.53515625" style="172" customWidth="1"/>
    <col min="13575" max="13580" width="10.69140625" style="172" customWidth="1"/>
    <col min="13581" max="13581" width="1.23046875" style="172" customWidth="1"/>
    <col min="13582" max="13824" width="9.15234375" style="172"/>
    <col min="13825" max="13825" width="1.23046875" style="172" customWidth="1"/>
    <col min="13826" max="13830" width="5.53515625" style="172" customWidth="1"/>
    <col min="13831" max="13836" width="10.69140625" style="172" customWidth="1"/>
    <col min="13837" max="13837" width="1.23046875" style="172" customWidth="1"/>
    <col min="13838" max="14080" width="9.15234375" style="172"/>
    <col min="14081" max="14081" width="1.23046875" style="172" customWidth="1"/>
    <col min="14082" max="14086" width="5.53515625" style="172" customWidth="1"/>
    <col min="14087" max="14092" width="10.69140625" style="172" customWidth="1"/>
    <col min="14093" max="14093" width="1.23046875" style="172" customWidth="1"/>
    <col min="14094" max="14336" width="9.15234375" style="172"/>
    <col min="14337" max="14337" width="1.23046875" style="172" customWidth="1"/>
    <col min="14338" max="14342" width="5.53515625" style="172" customWidth="1"/>
    <col min="14343" max="14348" width="10.69140625" style="172" customWidth="1"/>
    <col min="14349" max="14349" width="1.23046875" style="172" customWidth="1"/>
    <col min="14350" max="14592" width="9.15234375" style="172"/>
    <col min="14593" max="14593" width="1.23046875" style="172" customWidth="1"/>
    <col min="14594" max="14598" width="5.53515625" style="172" customWidth="1"/>
    <col min="14599" max="14604" width="10.69140625" style="172" customWidth="1"/>
    <col min="14605" max="14605" width="1.23046875" style="172" customWidth="1"/>
    <col min="14606" max="14848" width="9.15234375" style="172"/>
    <col min="14849" max="14849" width="1.23046875" style="172" customWidth="1"/>
    <col min="14850" max="14854" width="5.53515625" style="172" customWidth="1"/>
    <col min="14855" max="14860" width="10.69140625" style="172" customWidth="1"/>
    <col min="14861" max="14861" width="1.23046875" style="172" customWidth="1"/>
    <col min="14862" max="15104" width="9.15234375" style="172"/>
    <col min="15105" max="15105" width="1.23046875" style="172" customWidth="1"/>
    <col min="15106" max="15110" width="5.53515625" style="172" customWidth="1"/>
    <col min="15111" max="15116" width="10.69140625" style="172" customWidth="1"/>
    <col min="15117" max="15117" width="1.23046875" style="172" customWidth="1"/>
    <col min="15118" max="15360" width="9.15234375" style="172"/>
    <col min="15361" max="15361" width="1.23046875" style="172" customWidth="1"/>
    <col min="15362" max="15366" width="5.53515625" style="172" customWidth="1"/>
    <col min="15367" max="15372" width="10.69140625" style="172" customWidth="1"/>
    <col min="15373" max="15373" width="1.23046875" style="172" customWidth="1"/>
    <col min="15374" max="15616" width="9.15234375" style="172"/>
    <col min="15617" max="15617" width="1.23046875" style="172" customWidth="1"/>
    <col min="15618" max="15622" width="5.53515625" style="172" customWidth="1"/>
    <col min="15623" max="15628" width="10.69140625" style="172" customWidth="1"/>
    <col min="15629" max="15629" width="1.23046875" style="172" customWidth="1"/>
    <col min="15630" max="15872" width="9.15234375" style="172"/>
    <col min="15873" max="15873" width="1.23046875" style="172" customWidth="1"/>
    <col min="15874" max="15878" width="5.53515625" style="172" customWidth="1"/>
    <col min="15879" max="15884" width="10.69140625" style="172" customWidth="1"/>
    <col min="15885" max="15885" width="1.23046875" style="172" customWidth="1"/>
    <col min="15886" max="16128" width="9.15234375" style="172"/>
    <col min="16129" max="16129" width="1.23046875" style="172" customWidth="1"/>
    <col min="16130" max="16134" width="5.53515625" style="172" customWidth="1"/>
    <col min="16135" max="16140" width="10.69140625" style="172" customWidth="1"/>
    <col min="16141" max="16141" width="1.23046875" style="172" customWidth="1"/>
    <col min="16142" max="16384" width="9.15234375" style="172"/>
  </cols>
  <sheetData>
    <row r="1" spans="1:13" ht="25.5" customHeight="1" thickBot="1">
      <c r="A1" s="828" t="s">
        <v>466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30"/>
    </row>
    <row r="2" spans="1:13">
      <c r="A2" s="307"/>
      <c r="M2" s="308"/>
    </row>
    <row r="3" spans="1:13" ht="17.25" customHeight="1">
      <c r="A3" s="307"/>
      <c r="B3" s="172" t="s">
        <v>348</v>
      </c>
      <c r="E3" s="831"/>
      <c r="F3" s="831"/>
      <c r="G3" s="831"/>
      <c r="H3" s="831"/>
      <c r="I3" s="172" t="s">
        <v>349</v>
      </c>
      <c r="J3" s="482"/>
      <c r="K3" s="303" t="s">
        <v>350</v>
      </c>
      <c r="L3" s="483"/>
      <c r="M3" s="308"/>
    </row>
    <row r="4" spans="1:13" ht="17.25" customHeight="1">
      <c r="A4" s="307"/>
      <c r="B4" s="172" t="s">
        <v>351</v>
      </c>
      <c r="E4" s="831" t="str">
        <f>'Company Info'!C10</f>
        <v>example</v>
      </c>
      <c r="F4" s="831"/>
      <c r="G4" s="831"/>
      <c r="H4" s="831"/>
      <c r="I4" s="172" t="s">
        <v>88</v>
      </c>
      <c r="J4" s="831" t="str">
        <f>'Company Info'!C4</f>
        <v>example</v>
      </c>
      <c r="K4" s="831"/>
      <c r="L4" s="831"/>
      <c r="M4" s="308"/>
    </row>
    <row r="5" spans="1:13" ht="17.25" customHeight="1">
      <c r="A5" s="307"/>
      <c r="B5" s="172" t="s">
        <v>352</v>
      </c>
      <c r="E5" s="832" t="str">
        <f>'Company Info'!C11</f>
        <v>Company Street Address</v>
      </c>
      <c r="F5" s="832"/>
      <c r="G5" s="832"/>
      <c r="H5" s="832"/>
      <c r="I5" s="172" t="s">
        <v>148</v>
      </c>
      <c r="J5" s="832" t="str">
        <f>'Company Info'!C2</f>
        <v>E26-8552</v>
      </c>
      <c r="K5" s="832"/>
      <c r="L5" s="832"/>
      <c r="M5" s="308"/>
    </row>
    <row r="6" spans="1:13">
      <c r="A6" s="309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1"/>
    </row>
    <row r="7" spans="1:13" ht="7.5" customHeight="1">
      <c r="A7" s="31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4"/>
    </row>
    <row r="8" spans="1:13">
      <c r="A8" s="307"/>
      <c r="B8" s="315" t="s">
        <v>353</v>
      </c>
      <c r="M8" s="308"/>
    </row>
    <row r="9" spans="1:13" ht="6.75" customHeight="1">
      <c r="A9" s="307"/>
      <c r="M9" s="308"/>
    </row>
    <row r="10" spans="1:13">
      <c r="A10" s="307"/>
      <c r="B10" s="172" t="s">
        <v>354</v>
      </c>
      <c r="E10" s="172" t="s">
        <v>355</v>
      </c>
      <c r="H10" s="172" t="s">
        <v>356</v>
      </c>
      <c r="J10" s="172" t="s">
        <v>357</v>
      </c>
      <c r="L10" s="172" t="s">
        <v>358</v>
      </c>
      <c r="M10" s="308"/>
    </row>
    <row r="11" spans="1:13" ht="6.75" customHeight="1">
      <c r="A11" s="309"/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1"/>
    </row>
    <row r="12" spans="1:13" ht="6.75" customHeight="1">
      <c r="A12" s="316"/>
      <c r="B12" s="317"/>
      <c r="C12" s="313"/>
      <c r="D12" s="313"/>
      <c r="E12" s="313"/>
      <c r="F12" s="313"/>
      <c r="G12" s="318"/>
      <c r="H12" s="313"/>
      <c r="I12" s="317"/>
      <c r="J12" s="313"/>
      <c r="K12" s="313"/>
      <c r="L12" s="313"/>
      <c r="M12" s="314"/>
    </row>
    <row r="13" spans="1:13">
      <c r="A13" s="833" t="s">
        <v>359</v>
      </c>
      <c r="B13" s="834"/>
      <c r="C13" s="835" t="s">
        <v>360</v>
      </c>
      <c r="D13" s="835"/>
      <c r="E13" s="835"/>
      <c r="F13" s="836"/>
      <c r="G13" s="319"/>
      <c r="H13" s="303" t="s">
        <v>361</v>
      </c>
      <c r="I13" s="320"/>
      <c r="K13" s="303" t="s">
        <v>362</v>
      </c>
      <c r="M13" s="308"/>
    </row>
    <row r="14" spans="1:13" ht="15">
      <c r="A14" s="307"/>
      <c r="B14" s="320"/>
      <c r="E14" s="321"/>
      <c r="G14" s="319"/>
      <c r="H14" s="303" t="s">
        <v>360</v>
      </c>
      <c r="I14" s="320"/>
      <c r="K14" s="303" t="s">
        <v>363</v>
      </c>
      <c r="M14" s="308"/>
    </row>
    <row r="15" spans="1:13" ht="6" customHeight="1">
      <c r="A15" s="309"/>
      <c r="B15" s="322"/>
      <c r="C15" s="310"/>
      <c r="D15" s="310"/>
      <c r="E15" s="310"/>
      <c r="F15" s="310"/>
      <c r="G15" s="323"/>
      <c r="H15" s="310"/>
      <c r="I15" s="322"/>
      <c r="J15" s="310"/>
      <c r="K15" s="310"/>
      <c r="L15" s="310"/>
      <c r="M15" s="311"/>
    </row>
    <row r="16" spans="1:13">
      <c r="A16" s="312"/>
      <c r="B16" s="324"/>
      <c r="C16" s="325"/>
      <c r="D16" s="325"/>
      <c r="E16" s="325"/>
      <c r="F16" s="325"/>
      <c r="G16" s="326"/>
      <c r="H16" s="327"/>
      <c r="I16" s="324"/>
      <c r="J16" s="327"/>
      <c r="K16" s="327"/>
      <c r="L16" s="327"/>
      <c r="M16" s="314"/>
    </row>
    <row r="17" spans="1:13">
      <c r="A17" s="307"/>
      <c r="B17" s="320"/>
      <c r="C17" s="325"/>
      <c r="D17" s="325"/>
      <c r="E17" s="325"/>
      <c r="F17" s="325"/>
      <c r="G17" s="328"/>
      <c r="H17" s="325"/>
      <c r="I17" s="329"/>
      <c r="J17" s="325"/>
      <c r="K17" s="325"/>
      <c r="L17" s="325"/>
      <c r="M17" s="308"/>
    </row>
    <row r="18" spans="1:13">
      <c r="A18" s="307"/>
      <c r="B18" s="329"/>
      <c r="C18" s="325"/>
      <c r="D18" s="325"/>
      <c r="E18" s="325"/>
      <c r="F18" s="325"/>
      <c r="G18" s="328"/>
      <c r="H18" s="325"/>
      <c r="I18" s="329"/>
      <c r="J18" s="325"/>
      <c r="K18" s="325"/>
      <c r="L18" s="325"/>
      <c r="M18" s="308"/>
    </row>
    <row r="19" spans="1:13">
      <c r="A19" s="307"/>
      <c r="B19" s="320"/>
      <c r="C19" s="325"/>
      <c r="D19" s="325"/>
      <c r="E19" s="325"/>
      <c r="F19" s="325"/>
      <c r="G19" s="837"/>
      <c r="H19" s="838"/>
      <c r="I19" s="839"/>
      <c r="J19" s="325"/>
      <c r="K19" s="325"/>
      <c r="L19" s="325"/>
      <c r="M19" s="308"/>
    </row>
    <row r="20" spans="1:13">
      <c r="A20" s="307"/>
      <c r="B20" s="329"/>
      <c r="C20" s="325"/>
      <c r="D20" s="325"/>
      <c r="E20" s="325"/>
      <c r="F20" s="325"/>
      <c r="G20" s="328"/>
      <c r="H20" s="325"/>
      <c r="I20" s="329"/>
      <c r="J20" s="325"/>
      <c r="K20" s="325"/>
      <c r="L20" s="325"/>
      <c r="M20" s="308"/>
    </row>
    <row r="21" spans="1:13">
      <c r="A21" s="307"/>
      <c r="B21" s="320"/>
      <c r="C21" s="325"/>
      <c r="D21" s="325"/>
      <c r="E21" s="325"/>
      <c r="F21" s="325"/>
      <c r="G21" s="328"/>
      <c r="H21" s="325"/>
      <c r="I21" s="329"/>
      <c r="J21" s="325"/>
      <c r="K21" s="325"/>
      <c r="L21" s="325"/>
      <c r="M21" s="308"/>
    </row>
    <row r="22" spans="1:13">
      <c r="A22" s="307"/>
      <c r="B22" s="329"/>
      <c r="C22" s="325"/>
      <c r="D22" s="325"/>
      <c r="E22" s="325"/>
      <c r="F22" s="325"/>
      <c r="G22" s="328"/>
      <c r="H22" s="325"/>
      <c r="I22" s="329"/>
      <c r="J22" s="325"/>
      <c r="K22" s="325"/>
      <c r="L22" s="325"/>
      <c r="M22" s="308"/>
    </row>
    <row r="23" spans="1:13">
      <c r="A23" s="307"/>
      <c r="B23" s="320"/>
      <c r="D23" s="325"/>
      <c r="E23" s="325"/>
      <c r="F23" s="325"/>
      <c r="G23" s="328"/>
      <c r="H23" s="325"/>
      <c r="I23" s="329"/>
      <c r="J23" s="325"/>
      <c r="K23" s="325"/>
      <c r="L23" s="325"/>
      <c r="M23" s="308"/>
    </row>
    <row r="24" spans="1:13">
      <c r="A24" s="307"/>
      <c r="B24" s="329"/>
      <c r="C24" s="325"/>
      <c r="D24" s="325"/>
      <c r="E24" s="325"/>
      <c r="F24" s="325"/>
      <c r="G24" s="328"/>
      <c r="H24" s="325"/>
      <c r="I24" s="329"/>
      <c r="J24" s="325"/>
      <c r="K24" s="325"/>
      <c r="L24" s="325"/>
      <c r="M24" s="308"/>
    </row>
    <row r="25" spans="1:13">
      <c r="A25" s="307"/>
      <c r="B25" s="320"/>
      <c r="C25" s="325"/>
      <c r="D25" s="325"/>
      <c r="E25" s="325"/>
      <c r="F25" s="325"/>
      <c r="G25" s="330"/>
      <c r="H25" s="331"/>
      <c r="I25" s="332"/>
      <c r="J25" s="325"/>
      <c r="K25" s="325"/>
      <c r="L25" s="325"/>
      <c r="M25" s="308"/>
    </row>
    <row r="26" spans="1:13">
      <c r="A26" s="307"/>
      <c r="B26" s="329"/>
      <c r="C26" s="325"/>
      <c r="D26" s="325"/>
      <c r="E26" s="325"/>
      <c r="F26" s="325"/>
      <c r="G26" s="328"/>
      <c r="H26" s="325"/>
      <c r="I26" s="329"/>
      <c r="J26" s="325"/>
      <c r="K26" s="325"/>
      <c r="L26" s="325"/>
      <c r="M26" s="308"/>
    </row>
    <row r="27" spans="1:13">
      <c r="A27" s="307"/>
      <c r="B27" s="320"/>
      <c r="C27" s="325"/>
      <c r="D27" s="325"/>
      <c r="E27" s="325"/>
      <c r="F27" s="325"/>
      <c r="G27" s="328"/>
      <c r="H27" s="325"/>
      <c r="I27" s="329"/>
      <c r="J27" s="325"/>
      <c r="K27" s="325"/>
      <c r="L27" s="325"/>
      <c r="M27" s="308"/>
    </row>
    <row r="28" spans="1:13">
      <c r="A28" s="307"/>
      <c r="B28" s="329"/>
      <c r="C28" s="325"/>
      <c r="D28" s="325"/>
      <c r="E28" s="325"/>
      <c r="F28" s="325"/>
      <c r="G28" s="328"/>
      <c r="H28" s="325"/>
      <c r="I28" s="329"/>
      <c r="J28" s="325"/>
      <c r="K28" s="325"/>
      <c r="L28" s="325"/>
      <c r="M28" s="308"/>
    </row>
    <row r="29" spans="1:13">
      <c r="A29" s="307"/>
      <c r="B29" s="320"/>
      <c r="C29" s="325"/>
      <c r="D29" s="325"/>
      <c r="E29" s="325"/>
      <c r="F29" s="325"/>
      <c r="G29" s="328"/>
      <c r="H29" s="325"/>
      <c r="I29" s="329"/>
      <c r="J29" s="325"/>
      <c r="K29" s="325"/>
      <c r="L29" s="325"/>
      <c r="M29" s="308"/>
    </row>
    <row r="30" spans="1:13">
      <c r="A30" s="307"/>
      <c r="B30" s="329"/>
      <c r="C30" s="325"/>
      <c r="D30" s="325"/>
      <c r="E30" s="325"/>
      <c r="F30" s="325"/>
      <c r="G30" s="328"/>
      <c r="H30" s="325"/>
      <c r="I30" s="329"/>
      <c r="J30" s="325"/>
      <c r="K30" s="325"/>
      <c r="L30" s="325"/>
      <c r="M30" s="308"/>
    </row>
    <row r="31" spans="1:13">
      <c r="A31" s="307"/>
      <c r="B31" s="320"/>
      <c r="C31" s="325"/>
      <c r="D31" s="325"/>
      <c r="E31" s="325"/>
      <c r="F31" s="325"/>
      <c r="G31" s="328"/>
      <c r="H31" s="325"/>
      <c r="I31" s="329"/>
      <c r="J31" s="325"/>
      <c r="K31" s="325"/>
      <c r="L31" s="325"/>
      <c r="M31" s="308"/>
    </row>
    <row r="32" spans="1:13">
      <c r="A32" s="307"/>
      <c r="B32" s="320"/>
      <c r="C32" s="325"/>
      <c r="D32" s="325"/>
      <c r="E32" s="325"/>
      <c r="F32" s="325"/>
      <c r="G32" s="328"/>
      <c r="H32" s="325"/>
      <c r="I32" s="329"/>
      <c r="J32" s="325"/>
      <c r="K32" s="325"/>
      <c r="L32" s="325"/>
      <c r="M32" s="308"/>
    </row>
    <row r="33" spans="1:13">
      <c r="A33" s="307"/>
      <c r="B33" s="320"/>
      <c r="C33" s="325"/>
      <c r="D33" s="325"/>
      <c r="E33" s="325"/>
      <c r="F33" s="325"/>
      <c r="G33" s="328"/>
      <c r="H33" s="325"/>
      <c r="I33" s="329"/>
      <c r="J33" s="325"/>
      <c r="K33" s="325"/>
      <c r="L33" s="325"/>
      <c r="M33" s="308"/>
    </row>
    <row r="34" spans="1:13">
      <c r="A34" s="307"/>
      <c r="B34" s="320"/>
      <c r="C34" s="325"/>
      <c r="D34" s="325"/>
      <c r="E34" s="325"/>
      <c r="F34" s="325"/>
      <c r="G34" s="328"/>
      <c r="H34" s="325"/>
      <c r="I34" s="329"/>
      <c r="J34" s="325"/>
      <c r="K34" s="325"/>
      <c r="L34" s="325"/>
      <c r="M34" s="308"/>
    </row>
    <row r="35" spans="1:13">
      <c r="A35" s="307"/>
      <c r="B35" s="320"/>
      <c r="C35" s="325"/>
      <c r="D35" s="325"/>
      <c r="E35" s="325"/>
      <c r="F35" s="325"/>
      <c r="G35" s="328"/>
      <c r="H35" s="325"/>
      <c r="I35" s="329"/>
      <c r="J35" s="325"/>
      <c r="K35" s="325"/>
      <c r="L35" s="325"/>
      <c r="M35" s="308"/>
    </row>
    <row r="36" spans="1:13">
      <c r="A36" s="307"/>
      <c r="B36" s="320"/>
      <c r="C36" s="325"/>
      <c r="D36" s="325"/>
      <c r="E36" s="325"/>
      <c r="F36" s="325"/>
      <c r="G36" s="328"/>
      <c r="H36" s="325"/>
      <c r="I36" s="329"/>
      <c r="J36" s="325"/>
      <c r="K36" s="325"/>
      <c r="L36" s="325"/>
      <c r="M36" s="308"/>
    </row>
    <row r="37" spans="1:13">
      <c r="A37" s="307"/>
      <c r="B37" s="320"/>
      <c r="C37" s="325"/>
      <c r="D37" s="325"/>
      <c r="E37" s="325"/>
      <c r="F37" s="325"/>
      <c r="G37" s="328"/>
      <c r="H37" s="325"/>
      <c r="I37" s="329"/>
      <c r="J37" s="325"/>
      <c r="K37" s="325"/>
      <c r="L37" s="325"/>
      <c r="M37" s="308"/>
    </row>
    <row r="38" spans="1:13">
      <c r="A38" s="307"/>
      <c r="B38" s="320"/>
      <c r="C38" s="325"/>
      <c r="D38" s="325"/>
      <c r="E38" s="325"/>
      <c r="F38" s="325"/>
      <c r="G38" s="328"/>
      <c r="H38" s="325"/>
      <c r="I38" s="329"/>
      <c r="J38" s="325"/>
      <c r="K38" s="325"/>
      <c r="L38" s="325"/>
      <c r="M38" s="308"/>
    </row>
    <row r="39" spans="1:13">
      <c r="A39" s="307"/>
      <c r="B39" s="320"/>
      <c r="C39" s="325"/>
      <c r="D39" s="325"/>
      <c r="E39" s="325"/>
      <c r="F39" s="325"/>
      <c r="G39" s="328"/>
      <c r="H39" s="325"/>
      <c r="I39" s="329"/>
      <c r="J39" s="325"/>
      <c r="K39" s="325"/>
      <c r="L39" s="325"/>
      <c r="M39" s="308"/>
    </row>
    <row r="40" spans="1:13">
      <c r="A40" s="307"/>
      <c r="B40" s="320"/>
      <c r="C40" s="325"/>
      <c r="D40" s="325"/>
      <c r="E40" s="325"/>
      <c r="F40" s="325"/>
      <c r="G40" s="328"/>
      <c r="H40" s="325"/>
      <c r="I40" s="329"/>
      <c r="J40" s="325"/>
      <c r="K40" s="325"/>
      <c r="L40" s="325"/>
      <c r="M40" s="308"/>
    </row>
    <row r="41" spans="1:13">
      <c r="A41" s="307"/>
      <c r="B41" s="320"/>
      <c r="C41" s="325"/>
      <c r="D41" s="325"/>
      <c r="E41" s="325"/>
      <c r="F41" s="325"/>
      <c r="G41" s="328"/>
      <c r="H41" s="325"/>
      <c r="I41" s="329"/>
      <c r="J41" s="325"/>
      <c r="K41" s="325"/>
      <c r="L41" s="325"/>
      <c r="M41" s="308"/>
    </row>
    <row r="42" spans="1:13">
      <c r="A42" s="307"/>
      <c r="B42" s="320"/>
      <c r="C42" s="325"/>
      <c r="D42" s="325"/>
      <c r="E42" s="325"/>
      <c r="F42" s="325"/>
      <c r="G42" s="328"/>
      <c r="H42" s="325"/>
      <c r="I42" s="329"/>
      <c r="J42" s="325"/>
      <c r="K42" s="325"/>
      <c r="L42" s="325"/>
      <c r="M42" s="308"/>
    </row>
    <row r="43" spans="1:13">
      <c r="A43" s="307"/>
      <c r="B43" s="320"/>
      <c r="C43" s="325"/>
      <c r="D43" s="325"/>
      <c r="E43" s="325"/>
      <c r="F43" s="325"/>
      <c r="G43" s="328"/>
      <c r="H43" s="325"/>
      <c r="I43" s="329"/>
      <c r="J43" s="325"/>
      <c r="K43" s="325"/>
      <c r="L43" s="325"/>
      <c r="M43" s="308"/>
    </row>
    <row r="44" spans="1:13">
      <c r="A44" s="307"/>
      <c r="B44" s="320"/>
      <c r="C44" s="325"/>
      <c r="D44" s="325"/>
      <c r="E44" s="325"/>
      <c r="F44" s="325"/>
      <c r="G44" s="328"/>
      <c r="H44" s="325"/>
      <c r="I44" s="329"/>
      <c r="J44" s="325"/>
      <c r="K44" s="325"/>
      <c r="L44" s="325"/>
      <c r="M44" s="308"/>
    </row>
    <row r="45" spans="1:13">
      <c r="A45" s="307"/>
      <c r="B45" s="320"/>
      <c r="C45" s="325"/>
      <c r="D45" s="325"/>
      <c r="E45" s="325"/>
      <c r="F45" s="325"/>
      <c r="G45" s="328"/>
      <c r="H45" s="325"/>
      <c r="I45" s="329"/>
      <c r="J45" s="325"/>
      <c r="K45" s="325"/>
      <c r="L45" s="325"/>
      <c r="M45" s="308"/>
    </row>
    <row r="46" spans="1:13">
      <c r="A46" s="307"/>
      <c r="B46" s="329"/>
      <c r="C46" s="325"/>
      <c r="D46" s="325"/>
      <c r="E46" s="325"/>
      <c r="F46" s="325"/>
      <c r="G46" s="328"/>
      <c r="H46" s="325"/>
      <c r="I46" s="329"/>
      <c r="J46" s="325"/>
      <c r="K46" s="325"/>
      <c r="L46" s="325"/>
      <c r="M46" s="308"/>
    </row>
    <row r="47" spans="1:13">
      <c r="A47" s="307"/>
      <c r="B47" s="320"/>
      <c r="C47" s="325"/>
      <c r="D47" s="325"/>
      <c r="E47" s="325"/>
      <c r="F47" s="325"/>
      <c r="G47" s="328"/>
      <c r="H47" s="325"/>
      <c r="I47" s="329"/>
      <c r="J47" s="325"/>
      <c r="K47" s="325"/>
      <c r="L47" s="325"/>
      <c r="M47" s="308"/>
    </row>
    <row r="48" spans="1:13">
      <c r="A48" s="307"/>
      <c r="B48" s="329"/>
      <c r="C48" s="325"/>
      <c r="D48" s="325"/>
      <c r="E48" s="325"/>
      <c r="F48" s="325"/>
      <c r="G48" s="328"/>
      <c r="H48" s="325"/>
      <c r="I48" s="329"/>
      <c r="J48" s="325"/>
      <c r="K48" s="325"/>
      <c r="L48" s="325"/>
      <c r="M48" s="308"/>
    </row>
    <row r="49" spans="1:13">
      <c r="A49" s="307"/>
      <c r="B49" s="320"/>
      <c r="C49" s="325"/>
      <c r="D49" s="325"/>
      <c r="E49" s="325"/>
      <c r="F49" s="325"/>
      <c r="G49" s="328"/>
      <c r="H49" s="325"/>
      <c r="I49" s="329"/>
      <c r="J49" s="325"/>
      <c r="K49" s="325"/>
      <c r="L49" s="325"/>
      <c r="M49" s="308"/>
    </row>
    <row r="50" spans="1:13" ht="12.9" thickBot="1">
      <c r="A50" s="333"/>
      <c r="B50" s="334"/>
      <c r="C50" s="335"/>
      <c r="D50" s="335"/>
      <c r="E50" s="335"/>
      <c r="F50" s="335"/>
      <c r="G50" s="336"/>
      <c r="H50" s="335"/>
      <c r="I50" s="334"/>
      <c r="J50" s="335"/>
      <c r="K50" s="335"/>
      <c r="L50" s="335"/>
      <c r="M50" s="337"/>
    </row>
    <row r="51" spans="1:13"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</row>
    <row r="52" spans="1:13">
      <c r="D52" s="338" t="s">
        <v>364</v>
      </c>
    </row>
    <row r="53" spans="1:13">
      <c r="B53" s="814" t="s">
        <v>119</v>
      </c>
      <c r="C53" s="814"/>
      <c r="D53" s="814" t="s">
        <v>365</v>
      </c>
      <c r="E53" s="814"/>
      <c r="F53" s="814"/>
      <c r="G53" s="814"/>
      <c r="H53" s="814"/>
      <c r="I53" s="814"/>
      <c r="J53" s="814"/>
      <c r="K53" s="814"/>
      <c r="L53" s="814"/>
    </row>
    <row r="54" spans="1:13">
      <c r="B54" s="826"/>
      <c r="C54" s="826"/>
      <c r="D54" s="827"/>
      <c r="E54" s="827"/>
      <c r="F54" s="827"/>
      <c r="G54" s="827"/>
      <c r="H54" s="827"/>
      <c r="I54" s="827"/>
      <c r="J54" s="827"/>
      <c r="K54" s="827"/>
      <c r="L54" s="827"/>
    </row>
  </sheetData>
  <mergeCells count="13">
    <mergeCell ref="B54:C54"/>
    <mergeCell ref="D54:L54"/>
    <mergeCell ref="A1:M1"/>
    <mergeCell ref="E3:H3"/>
    <mergeCell ref="E4:H4"/>
    <mergeCell ref="J4:L4"/>
    <mergeCell ref="E5:H5"/>
    <mergeCell ref="J5:L5"/>
    <mergeCell ref="A13:B13"/>
    <mergeCell ref="C13:F13"/>
    <mergeCell ref="G19:I19"/>
    <mergeCell ref="B53:C53"/>
    <mergeCell ref="D53:L53"/>
  </mergeCells>
  <printOptions horizontalCentered="1"/>
  <pageMargins left="0.25" right="0.25" top="0.41" bottom="0.68" header="0.17" footer="0.16"/>
  <pageSetup orientation="portrait" r:id="rId1"/>
  <headerFooter alignWithMargins="0">
    <oddHeader>&amp;C&amp;"calibri,Regular"&amp;10Oshkosh Corporation Classification: Unrestricted</oddHeader>
    <oddFooter xml:space="preserve">&amp;L&amp;P of &amp;N&amp;RPPAP: Revision 1.6
Date: 2/28/14 </oddFooter>
    <evenHeader>&amp;C&amp;"calibri,Regular"&amp;10Oshkosh Corporation Classification: Unrestricted</evenHeader>
    <evenFooter xml:space="preserve">&amp;L&amp;P of &amp;N&amp;RPPAP: Revision 1.6
Date: 2/28/14 </evenFooter>
    <firstHeader>&amp;C&amp;"calibri,Regular"&amp;10Oshkosh Corporation Classification: Unrestricted</firstHeader>
    <firstFooter xml:space="preserve">&amp;L&amp;P of &amp;N&amp;RPPAP: Revision 1.6
Date: 2/28/14 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>
  <documentManagement>
    <TaxCatchAll xmlns="24e6b0b1-24a8-4d06-98f1-b24ed021dc61">
      <Value>15</Value>
      <Value>46</Value>
      <Value>110</Value>
      <Value>143</Value>
      <Value>41</Value>
      <Value>1</Value>
      <Value>8</Value>
    </TaxCatchAll>
    <_dlc_DocId xmlns="24e6b0b1-24a8-4d06-98f1-b24ed021dc61">WKQ4FTN4Q4T2-1869666897-472</_dlc_DocId>
    <_dlc_DocIdUrl xmlns="24e6b0b1-24a8-4d06-98f1-b24ed021dc61">
      <Url>https://vbggroup.sharepoint.com/sites/mcc-management-s/_layouts/15/DocIdRedir.aspx?ID=WKQ4FTN4Q4T2-1869666897-472</Url>
      <Description>WKQ4FTN4Q4T2-1869666897-472</Description>
    </_dlc_DocIdUrl>
    <k0f41a6808c64feba76bfcee858b7199 xmlns="24e6b0b1-24a8-4d06-98f1-b24ed021dc61">
      <Terms xmlns="http://schemas.microsoft.com/office/infopath/2007/PartnerControls"/>
    </k0f41a6808c64feba76bfcee858b7199>
    <bbf9445b07f242b2ad7de3d638d8b88f xmlns="24e6b0b1-24a8-4d06-98f1-b24ed021dc61">
      <Terms xmlns="http://schemas.microsoft.com/office/infopath/2007/PartnerControls"/>
    </bbf9445b07f242b2ad7de3d638d8b88f>
    <m6b62d92240640beb188318fcb9dda5b xmlns="24e6b0b1-24a8-4d06-98f1-b24ed021dc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Mobile Climate Control</TermName>
          <TermId xmlns="http://schemas.microsoft.com/office/infopath/2007/PartnerControls">2cfa54b8-6594-4d76-ba5e-379c8aa304ff</TermId>
        </TermInfo>
      </Terms>
    </m6b62d92240640beb188318fcb9dda5b>
    <cd3d4cf801c04d058ffac3577aa11acd xmlns="24e6b0b1-24a8-4d06-98f1-b24ed021dc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STO</TermName>
          <TermId xmlns="http://schemas.microsoft.com/office/infopath/2007/PartnerControls">cada068e-4329-4943-a903-2f6191cb7c49</TermId>
        </TermInfo>
      </Terms>
    </cd3d4cf801c04d058ffac3577aa11acd>
    <pe6282a89eb74b4bb15bec09fd9614a3 xmlns="24e6b0b1-24a8-4d06-98f1-b24ed021dc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Engineering</TermName>
          <TermId xmlns="http://schemas.microsoft.com/office/infopath/2007/PartnerControls">b6af4d3d-6558-457c-9369-98d760fd77e0</TermId>
        </TermInfo>
        <TermInfo xmlns="http://schemas.microsoft.com/office/infopath/2007/PartnerControls">
          <TermName xmlns="http://schemas.microsoft.com/office/infopath/2007/PartnerControls">Quality and Environment</TermName>
          <TermId xmlns="http://schemas.microsoft.com/office/infopath/2007/PartnerControls">ed482820-0cc5-4d17-b9f5-ed02c33cb235</TermId>
        </TermInfo>
      </Terms>
    </pe6282a89eb74b4bb15bec09fd9614a3>
    <j8ff87130c274cd38c8fcbc370ea20ba xmlns="24e6b0b1-24a8-4d06-98f1-b24ed021dc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SOU-30</TermName>
          <TermId xmlns="http://schemas.microsoft.com/office/infopath/2007/PartnerControls">51e4cf4d-d22f-4a75-a8ce-b8e02cb73782</TermId>
        </TermInfo>
        <TermInfo xmlns="http://schemas.microsoft.com/office/infopath/2007/PartnerControls">
          <TermName xmlns="http://schemas.microsoft.com/office/infopath/2007/PartnerControls">STO-50-40</TermName>
          <TermId xmlns="http://schemas.microsoft.com/office/infopath/2007/PartnerControls">364a04e6-65d8-45c4-b4d3-d76652c71653</TermId>
        </TermInfo>
      </Terms>
    </j8ff87130c274cd38c8fcbc370ea20ba>
    <odmp_Assignments xmlns="24e6b0b1-24a8-4d06-98f1-b24ed021dc61" xsi:nil="true"/>
    <odmp_purpose xmlns="24e6b0b1-24a8-4d06-98f1-b24ed021dc61" xsi:nil="true"/>
    <odmp_Keywords xmlns="24e6b0b1-24a8-4d06-98f1-b24ed021dc61" xsi:nil="true"/>
    <odmp_iso xmlns="24e6b0b1-24a8-4d06-98f1-b24ed021dc61" xsi:nil="true"/>
    <odmp_mcc_purpose xmlns="24e6b0b1-24a8-4d06-98f1-b24ed021dc61" xsi:nil="true"/>
    <odm_pf_documentowner xmlns="24e6b0b1-24a8-4d06-98f1-b24ed021dc61">
      <UserInfo>
        <DisplayName>Sukovski, Boris</DisplayName>
        <AccountId>38</AccountId>
        <AccountType/>
      </UserInfo>
    </odm_pf_document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DMP MCC Management System" ma:contentTypeID="0x0101007982C5019570478AA8A803F731354B46008FAFF01BEFC2B5468D37AA5CBE72CEBC" ma:contentTypeVersion="210" ma:contentTypeDescription="Create a new document." ma:contentTypeScope="" ma:versionID="3b403d315e501b4bf2d7b19ae92ede36">
  <xsd:schema xmlns:xsd="http://www.w3.org/2001/XMLSchema" xmlns:xs="http://www.w3.org/2001/XMLSchema" xmlns:p="http://schemas.microsoft.com/office/2006/metadata/properties" xmlns:ns2="24e6b0b1-24a8-4d06-98f1-b24ed021dc61" targetNamespace="http://schemas.microsoft.com/office/2006/metadata/properties" ma:root="true" ma:fieldsID="9250fa7fa537e3e8b6acb3f4817a4439" ns2:_="">
    <xsd:import namespace="24e6b0b1-24a8-4d06-98f1-b24ed021dc61"/>
    <xsd:element name="properties">
      <xsd:complexType>
        <xsd:sequence>
          <xsd:element name="documentManagement">
            <xsd:complexType>
              <xsd:all>
                <xsd:element ref="ns2:odmp_iso" minOccurs="0"/>
                <xsd:element ref="ns2:odmp_Assignments" minOccurs="0"/>
                <xsd:element ref="ns2:odmp_purpose" minOccurs="0"/>
                <xsd:element ref="ns2:m6b62d92240640beb188318fcb9dda5b" minOccurs="0"/>
                <xsd:element ref="ns2:TaxCatchAll" minOccurs="0"/>
                <xsd:element ref="ns2:TaxCatchAllLabel" minOccurs="0"/>
                <xsd:element ref="ns2:odm_pf_documentowner" minOccurs="0"/>
                <xsd:element ref="ns2:_dlc_DocId" minOccurs="0"/>
                <xsd:element ref="ns2:_dlc_DocIdUrl" minOccurs="0"/>
                <xsd:element ref="ns2:_dlc_DocIdPersistId" minOccurs="0"/>
                <xsd:element ref="ns2:odmp_mcc_purpose" minOccurs="0"/>
                <xsd:element ref="ns2:cd3d4cf801c04d058ffac3577aa11acd" minOccurs="0"/>
                <xsd:element ref="ns2:k0f41a6808c64feba76bfcee858b7199" minOccurs="0"/>
                <xsd:element ref="ns2:j8ff87130c274cd38c8fcbc370ea20ba" minOccurs="0"/>
                <xsd:element ref="ns2:bbf9445b07f242b2ad7de3d638d8b88f" minOccurs="0"/>
                <xsd:element ref="ns2:pe6282a89eb74b4bb15bec09fd9614a3" minOccurs="0"/>
                <xsd:element ref="ns2:odmp_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6b0b1-24a8-4d06-98f1-b24ed021dc61" elementFormDefault="qualified">
    <xsd:import namespace="http://schemas.microsoft.com/office/2006/documentManagement/types"/>
    <xsd:import namespace="http://schemas.microsoft.com/office/infopath/2007/PartnerControls"/>
    <xsd:element name="odmp_iso" ma:index="8" nillable="true" ma:displayName="ISO" ma:internalName="odmp_iso">
      <xsd:simpleType>
        <xsd:restriction base="dms:Text"/>
      </xsd:simpleType>
    </xsd:element>
    <xsd:element name="odmp_Assignments" ma:index="9" nillable="true" ma:displayName="Assignments" ma:internalName="odmp_Assignments">
      <xsd:simpleType>
        <xsd:restriction base="dms:Text"/>
      </xsd:simpleType>
    </xsd:element>
    <xsd:element name="odmp_purpose" ma:index="10" nillable="true" ma:displayName="Purpose" ma:internalName="odmp_purpose">
      <xsd:simpleType>
        <xsd:restriction base="dms:Text"/>
      </xsd:simpleType>
    </xsd:element>
    <xsd:element name="m6b62d92240640beb188318fcb9dda5b" ma:index="11" nillable="true" ma:taxonomy="true" ma:internalName="m6b62d92240640beb188318fcb9dda5b" ma:taxonomyFieldName="odmp_Division" ma:displayName="Division" ma:fieldId="{66b62d92-2406-40be-b188-318fcb9dda5b}" ma:sspId="3a7e5756-47e0-45e9-b4bd-89d2d4bb8a56" ma:termSetId="fd8fc8ec-7257-4beb-a5da-8835e982f8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54d504a0-49fb-4409-8d1e-3778dcde14aa}" ma:internalName="TaxCatchAll" ma:showField="CatchAllData" ma:web="24e6b0b1-24a8-4d06-98f1-b24ed021d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54d504a0-49fb-4409-8d1e-3778dcde14aa}" ma:internalName="TaxCatchAllLabel" ma:readOnly="true" ma:showField="CatchAllDataLabel" ma:web="24e6b0b1-24a8-4d06-98f1-b24ed021d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dm_pf_documentowner" ma:index="15" nillable="true" ma:displayName="Document Owner" ma:SharePointGroup="0" ma:internalName="odm_pf_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dmp_mcc_purpose" ma:index="19" nillable="true" ma:displayName="Purpose" ma:internalName="odmp_mcc_purpose">
      <xsd:simpleType>
        <xsd:restriction base="dms:Text"/>
      </xsd:simpleType>
    </xsd:element>
    <xsd:element name="cd3d4cf801c04d058ffac3577aa11acd" ma:index="20" nillable="true" ma:taxonomy="true" ma:internalName="cd3d4cf801c04d058ffac3577aa11acd" ma:taxonomyFieldName="odmp_mcc_owner_process" ma:displayName="Owner Process" ma:fieldId="{cd3d4cf8-01c0-4d05-8ffa-c3577aa11acd}" ma:sspId="3a7e5756-47e0-45e9-b4bd-89d2d4bb8a56" ma:termSetId="f2fbc424-397c-4a31-9ef6-e45dea5c07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0f41a6808c64feba76bfcee858b7199" ma:index="22" nillable="true" ma:taxonomy="true" ma:internalName="k0f41a6808c64feba76bfcee858b7199" ma:taxonomyFieldName="odmp_mcc_assignment" ma:displayName="Assignment" ma:fieldId="{40f41a68-08c6-4feb-a76b-fcee858b7199}" ma:sspId="3a7e5756-47e0-45e9-b4bd-89d2d4bb8a56" ma:termSetId="164eff10-8cfc-4457-9ca9-aec78640e9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ff87130c274cd38c8fcbc370ea20ba" ma:index="24" nillable="true" ma:taxonomy="true" ma:internalName="j8ff87130c274cd38c8fcbc370ea20ba" ma:taxonomyFieldName="odmp_mcc_processes" ma:displayName="Processes" ma:fieldId="{38ff8713-0c27-4cd3-8c8f-cbc370ea20ba}" ma:taxonomyMulti="true" ma:sspId="3a7e5756-47e0-45e9-b4bd-89d2d4bb8a56" ma:termSetId="f2fbc424-397c-4a31-9ef6-e45dea5c07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f9445b07f242b2ad7de3d638d8b88f" ma:index="26" nillable="true" ma:taxonomy="true" ma:internalName="bbf9445b07f242b2ad7de3d638d8b88f" ma:taxonomyFieldName="odmp_mcc_iso_9001_x002d_14001_2015" ma:displayName="ISO 9001/14001:2015/IATF 16949" ma:fieldId="{bbf9445b-07f2-42b2-ad7d-e3d638d8b88f}" ma:taxonomyMulti="true" ma:sspId="3a7e5756-47e0-45e9-b4bd-89d2d4bb8a56" ma:termSetId="4890f375-83d3-4145-84d6-4f97065d0a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6282a89eb74b4bb15bec09fd9614a3" ma:index="28" nillable="true" ma:taxonomy="true" ma:internalName="pe6282a89eb74b4bb15bec09fd9614a3" ma:taxonomyFieldName="odmp_user" ma:displayName="User" ma:fieldId="{9e6282a8-9eb7-4b4b-b15b-ec09fd9614a3}" ma:taxonomyMulti="true" ma:sspId="3a7e5756-47e0-45e9-b4bd-89d2d4bb8a56" ma:termSetId="164eff10-8cfc-4457-9ca9-aec78640e9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mp_Keywords" ma:index="30" nillable="true" ma:displayName="Keywords" ma:internalName="odmp_Keyword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46820A-78CE-4A77-864B-80EE8F4CE7F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AE79609-7BBB-4762-9A35-F0078B3A8F40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4e6b0b1-24a8-4d06-98f1-b24ed021dc6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03698E-00A6-4CB2-B7E0-F0A090656E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F9E5C4-767A-4200-88DD-70901466C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6b0b1-24a8-4d06-98f1-b24ed021d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Company Info</vt:lpstr>
      <vt:lpstr>PSW</vt:lpstr>
      <vt:lpstr>CP</vt:lpstr>
      <vt:lpstr>PFMEA</vt:lpstr>
      <vt:lpstr>AAR</vt:lpstr>
      <vt:lpstr>PTR</vt:lpstr>
      <vt:lpstr>MTR</vt:lpstr>
      <vt:lpstr>DTR</vt:lpstr>
      <vt:lpstr>PFC</vt:lpstr>
      <vt:lpstr>ECF</vt:lpstr>
      <vt:lpstr>Gage R&amp;R sheet</vt:lpstr>
      <vt:lpstr>Nested Gage R&amp;R sheet</vt:lpstr>
      <vt:lpstr>AAR!Print_Area</vt:lpstr>
      <vt:lpstr>DTR!Print_Area</vt:lpstr>
      <vt:lpstr>MTR!Print_Area</vt:lpstr>
      <vt:lpstr>'Nested Gage R&amp;R sheet'!Print_Area</vt:lpstr>
      <vt:lpstr>PFC!Print_Area</vt:lpstr>
      <vt:lpstr>PSW!Print_Area</vt:lpstr>
      <vt:lpstr>PTR!Print_Area</vt:lpstr>
      <vt:lpstr>CP!Print_Titles</vt:lpstr>
      <vt:lpstr>PFC!Print_Titles</vt:lpstr>
      <vt:lpstr>PFMEA!Print_Titles</vt:lpstr>
    </vt:vector>
  </TitlesOfParts>
  <Company>http://thequalityportal.com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PPAP MCC-form March 2021</dc:title>
  <dc:creator>Lisa</dc:creator>
  <cp:lastModifiedBy>Sukovski, Boris</cp:lastModifiedBy>
  <cp:lastPrinted>2017-07-11T15:37:03Z</cp:lastPrinted>
  <dcterms:created xsi:type="dcterms:W3CDTF">2006-05-04T02:19:49Z</dcterms:created>
  <dcterms:modified xsi:type="dcterms:W3CDTF">2026-01-12T18:48:36Z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0x0101007982C5019570478AA8A803F731354B46008FAFF01BEFC2B5468D37AA5CBE72CEBC</vt:lpwstr>
  </property>
  <property fmtid="{D5CDD505-2E9C-101B-9397-08002B2CF9AE}" pid="3" name="_dlc_DocIdItemGuid">
    <vt:lpwstr>09ed41e9-5436-42e3-845d-137c8a94a81b</vt:lpwstr>
  </property>
  <property fmtid="{D5CDD505-2E9C-101B-9397-08002B2CF9AE}" pid="4" name="odmp_mcc_processes">
    <vt:lpwstr>110;#SOU-30|51e4cf4d-d22f-4a75-a8ce-b8e02cb73782;#143;#STO-50-40|364a04e6-65d8-45c4-b4d3-d76652c71653</vt:lpwstr>
  </property>
  <property fmtid="{D5CDD505-2E9C-101B-9397-08002B2CF9AE}" pid="5" name="k0f41a6808c64feba76bfcee858b7199">
    <vt:lpwstr/>
  </property>
  <property fmtid="{D5CDD505-2E9C-101B-9397-08002B2CF9AE}" pid="6" name="odmp_mcc_iso_9001-14001_2015">
    <vt:lpwstr/>
  </property>
  <property fmtid="{D5CDD505-2E9C-101B-9397-08002B2CF9AE}" pid="7" name="m6b62d92240640beb188318fcb9dda5b">
    <vt:lpwstr/>
  </property>
  <property fmtid="{D5CDD505-2E9C-101B-9397-08002B2CF9AE}" pid="8" name="odmp_mcc_purpose">
    <vt:lpwstr/>
  </property>
  <property fmtid="{D5CDD505-2E9C-101B-9397-08002B2CF9AE}" pid="9" name="bbf9445b07f242b2ad7de3d638d8b88f">
    <vt:lpwstr/>
  </property>
  <property fmtid="{D5CDD505-2E9C-101B-9397-08002B2CF9AE}" pid="10" name="odmp_user">
    <vt:lpwstr>41;#Engineering|b6af4d3d-6558-457c-9369-98d760fd77e0;#46;#Quality and Environment|ed482820-0cc5-4d17-b9f5-ed02c33cb235</vt:lpwstr>
  </property>
  <property fmtid="{D5CDD505-2E9C-101B-9397-08002B2CF9AE}" pid="11" name="odmp_Division">
    <vt:lpwstr>1;#Mobile Climate Control|2cfa54b8-6594-4d76-ba5e-379c8aa304ff</vt:lpwstr>
  </property>
  <property fmtid="{D5CDD505-2E9C-101B-9397-08002B2CF9AE}" pid="12" name="cd3d4cf801c04d058ffac3577aa11acd">
    <vt:lpwstr/>
  </property>
  <property fmtid="{D5CDD505-2E9C-101B-9397-08002B2CF9AE}" pid="13" name="odmp_mcc_assignment">
    <vt:lpwstr/>
  </property>
  <property fmtid="{D5CDD505-2E9C-101B-9397-08002B2CF9AE}" pid="14" name="odmp_mcc_owner_process">
    <vt:lpwstr>15;#STO|cada068e-4329-4943-a903-2f6191cb7c49</vt:lpwstr>
  </property>
  <property fmtid="{D5CDD505-2E9C-101B-9397-08002B2CF9AE}" pid="15" name="pe6282a89eb74b4bb15bec09fd9614a3">
    <vt:lpwstr/>
  </property>
  <property fmtid="{D5CDD505-2E9C-101B-9397-08002B2CF9AE}" pid="16" name="ODMDocumentType">
    <vt:lpwstr>8;#MCC - Form|f139f825-11a6-42f7-a46f-1900575a39e7</vt:lpwstr>
  </property>
  <property fmtid="{D5CDD505-2E9C-101B-9397-08002B2CF9AE}" pid="17" name="j8ff87130c274cd38c8fcbc370ea20ba">
    <vt:lpwstr/>
  </property>
  <property fmtid="{D5CDD505-2E9C-101B-9397-08002B2CF9AE}" pid="18" name="odmp_Assignments">
    <vt:lpwstr/>
  </property>
  <property fmtid="{D5CDD505-2E9C-101B-9397-08002B2CF9AE}" pid="19" name="odmp_purpose">
    <vt:lpwstr/>
  </property>
  <property fmtid="{D5CDD505-2E9C-101B-9397-08002B2CF9AE}" pid="20" name="odmp_Keywords">
    <vt:lpwstr/>
  </property>
  <property fmtid="{D5CDD505-2E9C-101B-9397-08002B2CF9AE}" pid="21" name="odmp_iso">
    <vt:lpwstr/>
  </property>
  <property fmtid="{D5CDD505-2E9C-101B-9397-08002B2CF9AE}" pid="22" name="ODMLimitedUsers">
    <vt:lpwstr/>
  </property>
  <property fmtid="{D5CDD505-2E9C-101B-9397-08002B2CF9AE}" pid="23" name="ODMDocumentTypeId">
    <vt:lpwstr>f139f825-11a6-42f7-a46f-1900575a39e7</vt:lpwstr>
  </property>
  <property fmtid="{D5CDD505-2E9C-101B-9397-08002B2CF9AE}" pid="24" name="ODMContentLanguage">
    <vt:lpwstr>en-US</vt:lpwstr>
  </property>
  <property fmtid="{D5CDD505-2E9C-101B-9397-08002B2CF9AE}" pid="25" name="m455a0644ea0414fb8462446f435a204">
    <vt:lpwstr>MCC - Form|f139f825-11a6-42f7-a46f-1900575a39e7</vt:lpwstr>
  </property>
  <property fmtid="{D5CDD505-2E9C-101B-9397-08002B2CF9AE}" pid="26" name="ODMDocId">
    <vt:lpwstr>322</vt:lpwstr>
  </property>
  <property fmtid="{D5CDD505-2E9C-101B-9397-08002B2CF9AE}" pid="27" name="ODMDocumentHistory">
    <vt:lpwstr>[{"Edition":4,"Published":"\/Date(1616423176766)\/","Comment":"Correction - SOVHC moved to a separate form, ECF section updated.","ApprovedBy":"Bergström, Nisse","WorkflowHistory":[{"WorkflowId":"00000000-0000-0000-0000-000000000000","WorkflowType":3,"IsC</vt:lpwstr>
  </property>
  <property fmtid="{D5CDD505-2E9C-101B-9397-08002B2CF9AE}" pid="28" name="ODMAppendices">
    <vt:lpwstr>[]</vt:lpwstr>
  </property>
  <property fmtid="{D5CDD505-2E9C-101B-9397-08002B2CF9AE}" pid="29" name="ODMRelatedDocuments">
    <vt:lpwstr>[{"TenantId":"b906111e-0487-4f3d-92ba-defceffe1abf","Id":"c08f1736-f273-41b4-9ba6-d449422148fd","ControlledDocumentId":322,"ControlledDocumentEdition":4,"RelatedDocumentId":314,"RelatedDocumentEdition":2,"RelationType":0},{"TenantId":"b906111e-0487-4f3d-92ba-defceffe1abf","Id":"20ac386b-8f29-4c24-b7bc-75f2ddf7e193","ControlledDocumentId":322,"ControlledDocumentEdition":4,"RelatedDocumentId":765,"RelatedDocumentEdition":1,"RelationType":0}]</vt:lpwstr>
  </property>
  <property fmtid="{D5CDD505-2E9C-101B-9397-08002B2CF9AE}" pid="30" name="c60841100f584ac59c05c724744ff084">
    <vt:lpwstr/>
  </property>
  <property fmtid="{D5CDD505-2E9C-101B-9397-08002B2CF9AE}" pid="31" name="odmp_functionalarea">
    <vt:lpwstr/>
  </property>
  <property fmtid="{D5CDD505-2E9C-101B-9397-08002B2CF9AE}" pid="32" name="ODMListNotifiedUsers">
    <vt:lpwstr/>
  </property>
  <property fmtid="{D5CDD505-2E9C-101B-9397-08002B2CF9AE}" pid="33" name="odmp_global_category">
    <vt:lpwstr/>
  </property>
  <property fmtid="{D5CDD505-2E9C-101B-9397-08002B2CF9AE}" pid="34" name="oe2c5f2d2f704dc5ade50c0e08a32323">
    <vt:lpwstr/>
  </property>
  <property fmtid="{D5CDD505-2E9C-101B-9397-08002B2CF9AE}" pid="35" name="a65da330792b4a41a2f5c884c855b4b1">
    <vt:lpwstr/>
  </property>
  <property fmtid="{D5CDD505-2E9C-101B-9397-08002B2CF9AE}" pid="36" name="odmp_infoclass">
    <vt:lpwstr/>
  </property>
  <property fmtid="{D5CDD505-2E9C-101B-9397-08002B2CF9AE}" pid="37" name="ODMEditionComment">
    <vt:lpwstr/>
  </property>
  <property fmtid="{D5CDD505-2E9C-101B-9397-08002B2CF9AE}" pid="38" name="ODMIsConvertedPDF">
    <vt:bool>false</vt:bool>
  </property>
  <property fmtid="{D5CDD505-2E9C-101B-9397-08002B2CF9AE}" pid="39" name="ODMIsNotifiedUsers">
    <vt:bool>false</vt:bool>
  </property>
  <property fmtid="{D5CDD505-2E9C-101B-9397-08002B2CF9AE}" pid="40" name="ODMApproved">
    <vt:filetime>2021-03-22T14:26:15Z</vt:filetime>
  </property>
  <property fmtid="{D5CDD505-2E9C-101B-9397-08002B2CF9AE}" pid="41" name="ODMPublished">
    <vt:filetime>2021-03-22T14:26:15Z</vt:filetime>
  </property>
  <property fmtid="{D5CDD505-2E9C-101B-9397-08002B2CF9AE}" pid="42" name="ODMIsPublished">
    <vt:bool>true</vt:bool>
  </property>
  <property fmtid="{D5CDD505-2E9C-101B-9397-08002B2CF9AE}" pid="43" name="ODMApprovedBy">
    <vt:lpwstr>10</vt:lpwstr>
  </property>
  <property fmtid="{D5CDD505-2E9C-101B-9397-08002B2CF9AE}" pid="44" name="ODMRevision">
    <vt:r8>0</vt:r8>
  </property>
  <property fmtid="{D5CDD505-2E9C-101B-9397-08002B2CF9AE}" pid="45" name="ODMIsLimitedAccess">
    <vt:bool>false</vt:bool>
  </property>
  <property fmtid="{D5CDD505-2E9C-101B-9397-08002B2CF9AE}" pid="46" name="ODMIsRequireReadReceipt">
    <vt:bool>false</vt:bool>
  </property>
  <property fmtid="{D5CDD505-2E9C-101B-9397-08002B2CF9AE}" pid="47" name="ODMIsReviewReminderSent">
    <vt:bool>false</vt:bool>
  </property>
  <property fmtid="{D5CDD505-2E9C-101B-9397-08002B2CF9AE}" pid="48" name="ODMDocIdNumber">
    <vt:r8>322</vt:r8>
  </property>
  <property fmtid="{D5CDD505-2E9C-101B-9397-08002B2CF9AE}" pid="49" name="ODMEdition">
    <vt:r8>4</vt:r8>
  </property>
  <property fmtid="{D5CDD505-2E9C-101B-9397-08002B2CF9AE}" pid="50" name="ODMIsDraft">
    <vt:bool>false</vt:bool>
  </property>
</Properties>
</file>